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media/image1.png" ContentType="image/png"/>
  <Override PartName="/xl/media/image2.png" ContentType="image/png"/>
  <Override PartName="/xl/media/image3.png" ContentType="image/png"/>
  <Override PartName="/xl/media/image4.png" ContentType="image/png"/>
  <Override PartName="/xl/media/image5.png" ContentType="image/png"/>
  <Override PartName="/xl/media/image6.png" ContentType="image/png"/>
  <Override PartName="/xl/media/image7.png" ContentType="image/png"/>
  <Override PartName="/xl/media/image8.png" ContentType="image/png"/>
  <Override PartName="/xl/media/image9.png" ContentType="image/png"/>
  <Override PartName="/xl/media/image10.png" ContentType="image/png"/>
  <Override PartName="/xl/media/image11.png" ContentType="image/png"/>
  <Override PartName="/xl/media/image12.png" ContentType="image/png"/>
  <Override PartName="/xl/media/image13.png" ContentType="image/png"/>
  <Override PartName="/xl/media/image14.png" ContentType="image/png"/>
  <Override PartName="/xl/media/image15.png" ContentType="image/png"/>
  <Override PartName="/xl/media/image16.png" ContentType="image/png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2genritsukaku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<sst xmlns="http://schemas.openxmlformats.org/spreadsheetml/2006/main" count="115" uniqueCount="83">
  <si>
    <t xml:space="preserve">　にげんりつかく</t>
  </si>
  <si>
    <r>
      <rPr>
        <sz val="10"/>
        <color rgb="FFDDDDDD"/>
        <rFont val="メイリオ"/>
        <family val="2"/>
        <charset val="128"/>
      </rPr>
      <t xml:space="preserve">　</t>
    </r>
    <r>
      <rPr>
        <sz val="10"/>
        <color rgb="FFDDDDDD"/>
        <rFont val="Arial"/>
        <family val="2"/>
        <charset val="128"/>
      </rPr>
      <t xml:space="preserve">20250929 up</t>
    </r>
  </si>
  <si>
    <t xml:space="preserve">えっくす　を　100　で こてい した　　にげんかく　→　　にげんりつかく</t>
  </si>
  <si>
    <r>
      <rPr>
        <sz val="12"/>
        <color rgb="FFB2B2B2"/>
        <rFont val="メイリオ"/>
        <family val="2"/>
        <charset val="128"/>
      </rPr>
      <t xml:space="preserve">Ｈ</t>
    </r>
    <r>
      <rPr>
        <sz val="12"/>
        <color rgb="FFB2B2B2"/>
        <rFont val="Arial"/>
        <family val="2"/>
        <charset val="128"/>
      </rPr>
      <t xml:space="preserve">15</t>
    </r>
    <r>
      <rPr>
        <sz val="12"/>
        <color rgb="FFB2B2B2"/>
        <rFont val="メイリオ"/>
        <family val="2"/>
        <charset val="128"/>
      </rPr>
      <t xml:space="preserve">　に　かくれている　２げんかく　を　よびだす　めいれい</t>
    </r>
  </si>
  <si>
    <r>
      <rPr>
        <sz val="12"/>
        <color rgb="FFB2B2B2"/>
        <rFont val="メイリオ"/>
        <family val="2"/>
        <charset val="128"/>
      </rPr>
      <t xml:space="preserve">＝ </t>
    </r>
    <r>
      <rPr>
        <sz val="12"/>
        <color rgb="FFB2B2B2"/>
        <rFont val="Arial"/>
        <family val="2"/>
        <charset val="128"/>
      </rPr>
      <t xml:space="preserve">DEGREES  (  ACOS  ( ( G9 )   /   SQRT  ( ( G9 ) ^2   +   ( I9 ) ^2   +   ( K9 ) ^2 ) ) )</t>
    </r>
  </si>
  <si>
    <t xml:space="preserve">にゅうりょくずみ</t>
  </si>
  <si>
    <t xml:space="preserve">もうてん エネルギー １</t>
  </si>
  <si>
    <t xml:space="preserve">もうてん エネルギー ２</t>
  </si>
  <si>
    <t xml:space="preserve">x  </t>
  </si>
  <si>
    <t xml:space="preserve">ｉ </t>
  </si>
  <si>
    <t xml:space="preserve">ｊ </t>
  </si>
  <si>
    <t xml:space="preserve">カクド　を　どすうほう　で　だしてください</t>
  </si>
  <si>
    <r>
      <rPr>
        <sz val="12"/>
        <color rgb="FFB2B2B2"/>
        <rFont val="メイリオ"/>
        <family val="2"/>
        <charset val="128"/>
      </rPr>
      <t xml:space="preserve">◆　つぎの　</t>
    </r>
    <r>
      <rPr>
        <sz val="12"/>
        <color rgb="FFB2B2B2"/>
        <rFont val="Arial"/>
        <family val="2"/>
        <charset val="128"/>
      </rPr>
      <t xml:space="preserve">(</t>
    </r>
    <r>
      <rPr>
        <sz val="12"/>
        <color rgb="FFB2B2B2"/>
        <rFont val="メイリオ"/>
        <family val="2"/>
        <charset val="128"/>
      </rPr>
      <t xml:space="preserve">　◇ ３つ　の　わ　の　へいほう　</t>
    </r>
    <r>
      <rPr>
        <sz val="12"/>
        <color rgb="FFB2B2B2"/>
        <rFont val="Arial"/>
        <family val="2"/>
        <charset val="128"/>
      </rPr>
      <t xml:space="preserve">)</t>
    </r>
    <r>
      <rPr>
        <sz val="12"/>
        <color rgb="FFB2B2B2"/>
        <rFont val="メイリオ"/>
        <family val="2"/>
        <charset val="128"/>
      </rPr>
      <t xml:space="preserve">　とってください　↓</t>
    </r>
  </si>
  <si>
    <t xml:space="preserve">にげんりつかく    </t>
  </si>
  <si>
    <t xml:space="preserve">ど</t>
  </si>
  <si>
    <t xml:space="preserve">　に　なります</t>
  </si>
  <si>
    <t xml:space="preserve">◇　じつ エネルギー　を　　じじょう　にして ください</t>
  </si>
  <si>
    <t xml:space="preserve">角　活　率  </t>
  </si>
  <si>
    <t xml:space="preserve">パーセント</t>
  </si>
  <si>
    <t xml:space="preserve">◇　もうてん１　　　 を　　じじょう　にして ください</t>
  </si>
  <si>
    <t xml:space="preserve">◇　もうてん２　　　 を　　じじょう　にして ください</t>
  </si>
  <si>
    <r>
      <rPr>
        <sz val="12"/>
        <color rgb="FFB2B2B2"/>
        <rFont val="メイリオ"/>
        <family val="2"/>
        <charset val="128"/>
      </rPr>
      <t xml:space="preserve">◆　じつ エネルギー　を　</t>
    </r>
    <r>
      <rPr>
        <sz val="12"/>
        <color rgb="FFB2B2B2"/>
        <rFont val="Arial"/>
        <family val="2"/>
        <charset val="128"/>
      </rPr>
      <t xml:space="preserve">(</t>
    </r>
    <r>
      <rPr>
        <sz val="12"/>
        <color rgb="FFB2B2B2"/>
        <rFont val="メイリオ"/>
        <family val="2"/>
        <charset val="128"/>
      </rPr>
      <t xml:space="preserve">　◇ ３つ の　わ　の　へいほう　</t>
    </r>
    <r>
      <rPr>
        <sz val="12"/>
        <color rgb="FFB2B2B2"/>
        <rFont val="Arial"/>
        <family val="2"/>
        <charset val="128"/>
      </rPr>
      <t xml:space="preserve">)</t>
    </r>
    <r>
      <rPr>
        <sz val="12"/>
        <color rgb="FFB2B2B2"/>
        <rFont val="メイリオ"/>
        <family val="2"/>
        <charset val="128"/>
      </rPr>
      <t xml:space="preserve">　で　わって ください</t>
    </r>
  </si>
  <si>
    <r>
      <rPr>
        <sz val="12"/>
        <color rgb="FFB2B2B2"/>
        <rFont val="メイリオ"/>
        <family val="2"/>
        <charset val="128"/>
      </rPr>
      <t xml:space="preserve">◇　その　あたい　</t>
    </r>
    <r>
      <rPr>
        <sz val="12"/>
        <color rgb="FFB2B2B2"/>
        <rFont val="Arial"/>
        <family val="2"/>
        <charset val="128"/>
      </rPr>
      <t xml:space="preserve">(</t>
    </r>
    <r>
      <rPr>
        <sz val="12"/>
        <color rgb="FFB2B2B2"/>
        <rFont val="メイリオ"/>
        <family val="2"/>
        <charset val="128"/>
      </rPr>
      <t xml:space="preserve">　しょうすう　</t>
    </r>
    <r>
      <rPr>
        <sz val="12"/>
        <color rgb="FFB2B2B2"/>
        <rFont val="Arial"/>
        <family val="2"/>
        <charset val="128"/>
      </rPr>
      <t xml:space="preserve">)</t>
    </r>
    <r>
      <rPr>
        <sz val="12"/>
        <color rgb="FFB2B2B2"/>
        <rFont val="メイリオ"/>
        <family val="2"/>
        <charset val="128"/>
      </rPr>
      <t xml:space="preserve">　に　こさいん　が　なる　カクド　を　だしてください</t>
    </r>
  </si>
  <si>
    <r>
      <rPr>
        <sz val="12"/>
        <color rgb="FFFFFFFF"/>
        <rFont val="メイリオ"/>
        <family val="2"/>
        <charset val="128"/>
      </rPr>
      <t xml:space="preserve">　　　</t>
    </r>
    <r>
      <rPr>
        <b val="true"/>
        <sz val="12"/>
        <color rgb="FFFFFFFF"/>
        <rFont val="メイリオ"/>
        <family val="2"/>
        <charset val="128"/>
      </rPr>
      <t xml:space="preserve">にげんかく</t>
    </r>
    <r>
      <rPr>
        <sz val="12"/>
        <color rgb="FFFFFFFF"/>
        <rFont val="メイリオ"/>
        <family val="2"/>
        <charset val="128"/>
      </rPr>
      <t xml:space="preserve">　→　　</t>
    </r>
    <r>
      <rPr>
        <b val="true"/>
        <sz val="12"/>
        <color rgb="FFFFFFFF"/>
        <rFont val="メイリオ"/>
        <family val="2"/>
        <charset val="128"/>
      </rPr>
      <t xml:space="preserve">８しゅへんかん</t>
    </r>
  </si>
  <si>
    <t xml:space="preserve">Ｒ１球面座標化</t>
  </si>
  <si>
    <t xml:space="preserve">x</t>
  </si>
  <si>
    <t xml:space="preserve">ｉ</t>
  </si>
  <si>
    <t xml:space="preserve">ｊ</t>
  </si>
  <si>
    <r>
      <rPr>
        <sz val="10"/>
        <color rgb="FFFF8000"/>
        <rFont val="Arial"/>
        <family val="2"/>
        <charset val="128"/>
      </rPr>
      <t xml:space="preserve">X</t>
    </r>
    <r>
      <rPr>
        <sz val="10"/>
        <color rgb="FFFF8000"/>
        <rFont val="メイリオ"/>
        <family val="2"/>
        <charset val="128"/>
      </rPr>
      <t xml:space="preserve">ｉｊ ３</t>
    </r>
    <r>
      <rPr>
        <sz val="10"/>
        <color rgb="FFFF8000"/>
        <rFont val="Arial"/>
        <family val="2"/>
        <charset val="128"/>
      </rPr>
      <t xml:space="preserve">D </t>
    </r>
    <r>
      <rPr>
        <sz val="10"/>
        <color rgb="FFFF8000"/>
        <rFont val="メイリオ"/>
        <family val="2"/>
        <charset val="128"/>
      </rPr>
      <t xml:space="preserve">ピタゴラス</t>
    </r>
  </si>
  <si>
    <t xml:space="preserve">　cho°</t>
  </si>
  <si>
    <r>
      <rPr>
        <sz val="10"/>
        <color rgb="FFB2B2B2"/>
        <rFont val="メイリオ"/>
        <family val="2"/>
        <charset val="128"/>
      </rPr>
      <t xml:space="preserve">ｘ  </t>
    </r>
    <r>
      <rPr>
        <sz val="10"/>
        <color rgb="FFB2B2B2"/>
        <rFont val="Arial"/>
        <family val="2"/>
        <charset val="128"/>
      </rPr>
      <t xml:space="preserve">cosθ  * cosΨ</t>
    </r>
  </si>
  <si>
    <t xml:space="preserve">半径１の確認</t>
  </si>
  <si>
    <r>
      <rPr>
        <sz val="10"/>
        <color rgb="FFB2B2B2"/>
        <rFont val="メイリオ"/>
        <family val="2"/>
        <charset val="128"/>
      </rPr>
      <t xml:space="preserve">ｉ   </t>
    </r>
    <r>
      <rPr>
        <sz val="10"/>
        <color rgb="FFB2B2B2"/>
        <rFont val="Arial"/>
        <family val="2"/>
        <charset val="128"/>
      </rPr>
      <t xml:space="preserve">cosΨ * sin θ</t>
    </r>
  </si>
  <si>
    <r>
      <rPr>
        <sz val="10"/>
        <color rgb="FFB2B2B2"/>
        <rFont val="メイリオ"/>
        <family val="2"/>
        <charset val="128"/>
      </rPr>
      <t xml:space="preserve">ｊ   </t>
    </r>
    <r>
      <rPr>
        <sz val="10"/>
        <color rgb="FFB2B2B2"/>
        <rFont val="Arial"/>
        <family val="2"/>
        <charset val="128"/>
      </rPr>
      <t xml:space="preserve">sin Ψ</t>
    </r>
  </si>
  <si>
    <t xml:space="preserve">θ</t>
  </si>
  <si>
    <t xml:space="preserve">Ψ</t>
  </si>
  <si>
    <t xml:space="preserve">にえんかく</t>
  </si>
  <si>
    <t xml:space="preserve">ふりむき　∠　</t>
  </si>
  <si>
    <t xml:space="preserve">みあげ　∠　</t>
  </si>
  <si>
    <t xml:space="preserve">たしかめるとき　ｘｙｚ　と　ｘｉｊ　のならびが ｘｊｉ　に　なることに ちゅうい</t>
  </si>
  <si>
    <t xml:space="preserve">Φ</t>
  </si>
  <si>
    <t xml:space="preserve">にめんかく</t>
  </si>
  <si>
    <t xml:space="preserve">みおろし  ∠ </t>
  </si>
  <si>
    <t xml:space="preserve">Ｒ</t>
  </si>
  <si>
    <t xml:space="preserve">にみんかく</t>
  </si>
  <si>
    <t xml:space="preserve">あーるひ　　</t>
  </si>
  <si>
    <t xml:space="preserve"> ％</t>
  </si>
  <si>
    <t xml:space="preserve">にうんかく</t>
  </si>
  <si>
    <t xml:space="preserve">たかさ　　</t>
  </si>
  <si>
    <t xml:space="preserve">ｃｍ</t>
  </si>
  <si>
    <t xml:space="preserve">巾</t>
  </si>
  <si>
    <t xml:space="preserve">にてんかく</t>
  </si>
  <si>
    <t xml:space="preserve">りつめん　∠</t>
  </si>
  <si>
    <t xml:space="preserve">山</t>
  </si>
  <si>
    <t xml:space="preserve">にりんかく</t>
  </si>
  <si>
    <t xml:space="preserve">そくめん　∠</t>
  </si>
  <si>
    <t xml:space="preserve">にもんかく</t>
  </si>
  <si>
    <t xml:space="preserve">そくめん　∠　</t>
  </si>
  <si>
    <t xml:space="preserve">ｘ</t>
  </si>
  <si>
    <t xml:space="preserve">まえへ　</t>
  </si>
  <si>
    <t xml:space="preserve">にげんかく</t>
  </si>
  <si>
    <t xml:space="preserve">よこへ　</t>
  </si>
  <si>
    <t xml:space="preserve">うえへ　</t>
  </si>
  <si>
    <t xml:space="preserve">cho°</t>
  </si>
  <si>
    <t xml:space="preserve">cho°　ぶんり</t>
  </si>
  <si>
    <t xml:space="preserve">やーまー　</t>
  </si>
  <si>
    <t xml:space="preserve">よーだー　</t>
  </si>
  <si>
    <r>
      <rPr>
        <b val="true"/>
        <sz val="18"/>
        <color rgb="FFB2B2B2"/>
        <rFont val="メイリオ"/>
        <family val="2"/>
        <charset val="128"/>
      </rPr>
      <t xml:space="preserve">ctrl</t>
    </r>
    <r>
      <rPr>
        <sz val="10"/>
        <color rgb="FFB2B2B2"/>
        <rFont val="メイリオ"/>
        <family val="2"/>
        <charset val="128"/>
      </rPr>
      <t xml:space="preserve">　</t>
    </r>
    <r>
      <rPr>
        <sz val="9"/>
        <color rgb="FFB2B2B2"/>
        <rFont val="メイリオ"/>
        <family val="2"/>
        <charset val="128"/>
      </rPr>
      <t xml:space="preserve">ヲ　オシナガラ</t>
    </r>
    <r>
      <rPr>
        <sz val="10"/>
        <color rgb="FFB2B2B2"/>
        <rFont val="メイリオ"/>
        <family val="2"/>
        <charset val="128"/>
      </rPr>
      <t xml:space="preserve">　</t>
    </r>
    <r>
      <rPr>
        <sz val="12"/>
        <color rgb="FFB2B2B2"/>
        <rFont val="メイリオ"/>
        <family val="2"/>
        <charset val="128"/>
      </rPr>
      <t xml:space="preserve">クリック</t>
    </r>
    <r>
      <rPr>
        <sz val="10"/>
        <color rgb="FFB2B2B2"/>
        <rFont val="メイリオ"/>
        <family val="2"/>
        <charset val="128"/>
      </rPr>
      <t xml:space="preserve">　</t>
    </r>
    <r>
      <rPr>
        <sz val="9"/>
        <color rgb="FFB2B2B2"/>
        <rFont val="メイリオ"/>
        <family val="2"/>
        <charset val="128"/>
      </rPr>
      <t xml:space="preserve">セヨ </t>
    </r>
    <r>
      <rPr>
        <i val="true"/>
        <sz val="9"/>
        <color rgb="FFB2B2B2"/>
        <rFont val="メイリオ"/>
        <family val="2"/>
        <charset val="128"/>
      </rPr>
      <t xml:space="preserve">ッ   !!</t>
    </r>
  </si>
  <si>
    <t xml:space="preserve">ちょうさ  中</t>
  </si>
  <si>
    <t xml:space="preserve">クオタニオンじく　みぎネジまわし　かいてんりょう　との　じつぶ　おきかえ</t>
  </si>
  <si>
    <t xml:space="preserve">ゼロ K チェンジ ついか 値</t>
  </si>
  <si>
    <t xml:space="preserve">エックス ⇔ K チェンジ</t>
  </si>
  <si>
    <t xml:space="preserve">Q　チェンジ</t>
  </si>
  <si>
    <t xml:space="preserve">じつぶ ついか ちょうせい 値　</t>
  </si>
  <si>
    <t xml:space="preserve">チェンジング　じつぶ 値　</t>
  </si>
  <si>
    <t xml:space="preserve">おきかえ値　</t>
  </si>
  <si>
    <t xml:space="preserve">ちょうせい値　</t>
  </si>
  <si>
    <t xml:space="preserve">へんかん値　</t>
  </si>
  <si>
    <t xml:space="preserve">250716 up  H17　に　角 活 率　を　追加</t>
  </si>
  <si>
    <t xml:space="preserve">250303 up  最下行に Quo change ふごう 調整</t>
  </si>
  <si>
    <t xml:space="preserve">250205 up  最下行に Quo change しさく らん　どうにゅうちゅう　(とちゅう)</t>
  </si>
  <si>
    <t xml:space="preserve">241205 up  ∠みひらき　かくど　したに　ラジアン たんい　ついか　(H16 白文字)</t>
  </si>
  <si>
    <t xml:space="preserve">241203 up 最下行に cho°ぶんり ついか</t>
  </si>
</sst>
</file>

<file path=xl/styles.xml><?xml version="1.0" encoding="utf-8"?>
<styleSheet xmlns="http://schemas.openxmlformats.org/spreadsheetml/2006/main">
  <numFmts count="19">
    <numFmt numFmtId="164" formatCode="General"/>
    <numFmt numFmtId="165" formatCode="#,##0.00000000000"/>
    <numFmt numFmtId="166" formatCode="#,##0.000000000000"/>
    <numFmt numFmtId="167" formatCode="&quot;山   &quot;#.##&quot; °&quot;"/>
    <numFmt numFmtId="168" formatCode="#,##0.0"/>
    <numFmt numFmtId="169" formatCode="&quot;ヨ   &quot;#.##&quot; °&quot;"/>
    <numFmt numFmtId="170" formatCode="0.##"/>
    <numFmt numFmtId="171" formatCode="&quot;(  &quot;0.000#&quot;  rad )&quot;"/>
    <numFmt numFmtId="172" formatCode="#,##0.00"/>
    <numFmt numFmtId="173" formatCode="#,##0.000000"/>
    <numFmt numFmtId="174" formatCode="General"/>
    <numFmt numFmtId="175" formatCode="0.######"/>
    <numFmt numFmtId="176" formatCode="0.############"/>
    <numFmt numFmtId="177" formatCode="0.00"/>
    <numFmt numFmtId="178" formatCode="0&quot; cm&quot;"/>
    <numFmt numFmtId="179" formatCode="0.0&quot; cm&quot;"/>
    <numFmt numFmtId="180" formatCode="0.000"/>
    <numFmt numFmtId="181" formatCode="0.#&quot;  時方向&quot;"/>
    <numFmt numFmtId="182" formatCode="&quot;＋   &quot;0.000"/>
  </numFmts>
  <fonts count="50">
    <font>
      <sz val="10"/>
      <name val="メイリオ"/>
      <family val="2"/>
      <charset val="128"/>
    </font>
    <font>
      <sz val="10"/>
      <name val="Arial"/>
      <family val="0"/>
      <charset val="128"/>
    </font>
    <font>
      <sz val="10"/>
      <name val="Arial"/>
      <family val="0"/>
      <charset val="128"/>
    </font>
    <font>
      <sz val="10"/>
      <name val="Arial"/>
      <family val="0"/>
      <charset val="128"/>
    </font>
    <font>
      <sz val="9"/>
      <color rgb="FFCCCCCC"/>
      <name val="メイリオ"/>
      <family val="2"/>
      <charset val="128"/>
    </font>
    <font>
      <sz val="10"/>
      <color rgb="FFDDDDDD"/>
      <name val="メイリオ"/>
      <family val="2"/>
      <charset val="128"/>
    </font>
    <font>
      <sz val="10"/>
      <color rgb="FFDDDDDD"/>
      <name val="Arial"/>
      <family val="2"/>
      <charset val="128"/>
    </font>
    <font>
      <sz val="8"/>
      <color rgb="FFDDDDDD"/>
      <name val="メイリオ"/>
      <family val="2"/>
      <charset val="128"/>
    </font>
    <font>
      <sz val="10"/>
      <color rgb="FFFFD428"/>
      <name val="メイリオ"/>
      <family val="2"/>
      <charset val="128"/>
    </font>
    <font>
      <sz val="10"/>
      <color rgb="FFFFFFFF"/>
      <name val="メイリオ"/>
      <family val="2"/>
      <charset val="128"/>
    </font>
    <font>
      <sz val="8"/>
      <color rgb="FFB2B2B2"/>
      <name val="メイリオ"/>
      <family val="2"/>
      <charset val="128"/>
    </font>
    <font>
      <sz val="12"/>
      <name val="メイリオ"/>
      <family val="2"/>
      <charset val="128"/>
    </font>
    <font>
      <sz val="12"/>
      <color rgb="FF158466"/>
      <name val="メイリオ"/>
      <family val="2"/>
      <charset val="128"/>
    </font>
    <font>
      <sz val="10"/>
      <color rgb="FF000000"/>
      <name val="メイリオ"/>
      <family val="2"/>
      <charset val="128"/>
    </font>
    <font>
      <b val="true"/>
      <sz val="16"/>
      <color rgb="FF000000"/>
      <name val="メイリオ"/>
      <family val="2"/>
      <charset val="128"/>
    </font>
    <font>
      <sz val="12"/>
      <color rgb="FFB2B2B2"/>
      <name val="メイリオ"/>
      <family val="2"/>
      <charset val="128"/>
    </font>
    <font>
      <sz val="12"/>
      <color rgb="FFB2B2B2"/>
      <name val="Arial"/>
      <family val="2"/>
      <charset val="128"/>
    </font>
    <font>
      <sz val="10"/>
      <color rgb="FFB2B2B2"/>
      <name val="メイリオ"/>
      <family val="2"/>
      <charset val="128"/>
    </font>
    <font>
      <sz val="9"/>
      <color rgb="FFB2B2B2"/>
      <name val="メイリオ"/>
      <family val="2"/>
      <charset val="128"/>
    </font>
    <font>
      <sz val="8"/>
      <name val="メイリオ"/>
      <family val="2"/>
      <charset val="128"/>
    </font>
    <font>
      <sz val="10"/>
      <color rgb="FFCCCCCC"/>
      <name val="メイリオ"/>
      <family val="2"/>
      <charset val="128"/>
    </font>
    <font>
      <b val="true"/>
      <sz val="24"/>
      <name val="メイリオ"/>
      <family val="2"/>
      <charset val="128"/>
    </font>
    <font>
      <i val="true"/>
      <sz val="14"/>
      <color rgb="FFB2B2B2"/>
      <name val="Arial"/>
      <family val="2"/>
      <charset val="128"/>
    </font>
    <font>
      <b val="true"/>
      <sz val="14"/>
      <color rgb="FFB2B2B2"/>
      <name val="メイリオ"/>
      <family val="2"/>
      <charset val="128"/>
    </font>
    <font>
      <sz val="13"/>
      <name val="メイリオ"/>
      <family val="2"/>
      <charset val="128"/>
    </font>
    <font>
      <b val="true"/>
      <sz val="14"/>
      <name val="メイリオ"/>
      <family val="2"/>
      <charset val="128"/>
    </font>
    <font>
      <strike val="true"/>
      <sz val="10"/>
      <name val="メイリオ"/>
      <family val="2"/>
      <charset val="128"/>
    </font>
    <font>
      <b val="true"/>
      <sz val="16"/>
      <name val="Arial"/>
      <family val="2"/>
      <charset val="128"/>
    </font>
    <font>
      <sz val="8"/>
      <color rgb="FF999999"/>
      <name val="メイリオ"/>
      <family val="2"/>
      <charset val="128"/>
    </font>
    <font>
      <b val="true"/>
      <sz val="16"/>
      <name val="メイリオ"/>
      <family val="2"/>
      <charset val="128"/>
    </font>
    <font>
      <sz val="12"/>
      <color rgb="FFFFFFFF"/>
      <name val="メイリオ"/>
      <family val="2"/>
      <charset val="128"/>
    </font>
    <font>
      <b val="true"/>
      <sz val="12"/>
      <color rgb="FFFFFFFF"/>
      <name val="メイリオ"/>
      <family val="2"/>
      <charset val="128"/>
    </font>
    <font>
      <sz val="10"/>
      <color rgb="FF999999"/>
      <name val="メイリオ"/>
      <family val="2"/>
      <charset val="128"/>
    </font>
    <font>
      <sz val="10"/>
      <color rgb="FF999999"/>
      <name val="Arial"/>
      <family val="2"/>
      <charset val="128"/>
    </font>
    <font>
      <sz val="10"/>
      <color rgb="FFFF8000"/>
      <name val="Arial"/>
      <family val="2"/>
      <charset val="128"/>
    </font>
    <font>
      <sz val="10"/>
      <color rgb="FFFF8000"/>
      <name val="メイリオ"/>
      <family val="2"/>
      <charset val="128"/>
    </font>
    <font>
      <sz val="10"/>
      <name val="Arial"/>
      <family val="2"/>
      <charset val="128"/>
    </font>
    <font>
      <sz val="10"/>
      <color rgb="FFB2B2B2"/>
      <name val="Arial"/>
      <family val="2"/>
      <charset val="128"/>
    </font>
    <font>
      <sz val="10"/>
      <color rgb="FFFFBF00"/>
      <name val="メイリオ"/>
      <family val="2"/>
      <charset val="128"/>
    </font>
    <font>
      <sz val="10"/>
      <color rgb="FFFFFFFF"/>
      <name val="Arial"/>
      <family val="2"/>
      <charset val="128"/>
    </font>
    <font>
      <sz val="10"/>
      <color rgb="FFFF4000"/>
      <name val="メイリオ"/>
      <family val="2"/>
      <charset val="128"/>
    </font>
    <font>
      <b val="true"/>
      <sz val="10"/>
      <color rgb="FFFFFFFF"/>
      <name val="メイリオ"/>
      <family val="2"/>
      <charset val="128"/>
    </font>
    <font>
      <sz val="10"/>
      <color rgb="FFFF0000"/>
      <name val="メイリオ"/>
      <family val="2"/>
      <charset val="128"/>
    </font>
    <font>
      <sz val="10"/>
      <color rgb="FFE8A202"/>
      <name val="Arial"/>
      <family val="2"/>
      <charset val="128"/>
    </font>
    <font>
      <b val="true"/>
      <sz val="18"/>
      <color rgb="FFB2B2B2"/>
      <name val="メイリオ"/>
      <family val="2"/>
      <charset val="128"/>
    </font>
    <font>
      <i val="true"/>
      <sz val="9"/>
      <color rgb="FFB2B2B2"/>
      <name val="メイリオ"/>
      <family val="2"/>
      <charset val="128"/>
    </font>
    <font>
      <sz val="12"/>
      <name val="ＭＳ 明朝"/>
      <family val="0"/>
      <charset val="128"/>
    </font>
    <font>
      <sz val="8"/>
      <name val="ＭＳ 明朝"/>
      <family val="0"/>
      <charset val="128"/>
    </font>
    <font>
      <sz val="8"/>
      <color rgb="FF999999"/>
      <name val="メイリオ"/>
      <family val="0"/>
      <charset val="128"/>
    </font>
    <font>
      <b val="true"/>
      <sz val="16"/>
      <color rgb="FFFFFFFF"/>
      <name val="メイリオ"/>
      <family val="0"/>
      <charset val="128"/>
    </font>
  </fonts>
  <fills count="15">
    <fill>
      <patternFill patternType="none"/>
    </fill>
    <fill>
      <patternFill patternType="gray125"/>
    </fill>
    <fill>
      <patternFill patternType="solid">
        <fgColor rgb="FFEEEEEE"/>
        <bgColor rgb="FFEEF2F2"/>
      </patternFill>
    </fill>
    <fill>
      <patternFill patternType="solid">
        <fgColor rgb="FFFFFFFF"/>
        <bgColor rgb="FFF8F8F8"/>
      </patternFill>
    </fill>
    <fill>
      <patternFill patternType="solid">
        <fgColor rgb="FF000000"/>
        <bgColor rgb="FF003300"/>
      </patternFill>
    </fill>
    <fill>
      <patternFill patternType="solid">
        <fgColor rgb="FFFFFFA6"/>
        <bgColor rgb="FFECF5A2"/>
      </patternFill>
    </fill>
    <fill>
      <patternFill patternType="solid">
        <fgColor rgb="FFFBD3D5"/>
        <bgColor rgb="FFF1DDF3"/>
      </patternFill>
    </fill>
    <fill>
      <patternFill patternType="solid">
        <fgColor rgb="FFECF5A2"/>
        <bgColor rgb="FFFFFFA6"/>
      </patternFill>
    </fill>
    <fill>
      <patternFill patternType="solid">
        <fgColor rgb="FFFFDEFC"/>
        <bgColor rgb="FFF4DDF6"/>
      </patternFill>
    </fill>
    <fill>
      <patternFill patternType="solid">
        <fgColor rgb="FFF8F8F8"/>
        <bgColor rgb="FFF5F5F5"/>
      </patternFill>
    </fill>
    <fill>
      <patternFill patternType="solid">
        <fgColor rgb="FFEEF2F2"/>
        <bgColor rgb="FFEEEEEE"/>
      </patternFill>
    </fill>
    <fill>
      <patternFill patternType="solid">
        <fgColor rgb="FFF4DDF6"/>
        <bgColor rgb="FFF1DDF3"/>
      </patternFill>
    </fill>
    <fill>
      <patternFill patternType="solid">
        <fgColor rgb="FFF5F5F5"/>
        <bgColor rgb="FFF8F8F8"/>
      </patternFill>
    </fill>
    <fill>
      <patternFill patternType="solid">
        <fgColor rgb="FFCCCECB"/>
        <bgColor rgb="FFCCCCCC"/>
      </patternFill>
    </fill>
    <fill>
      <patternFill patternType="solid">
        <fgColor rgb="FFF1DDF3"/>
        <bgColor rgb="FFF4DDF6"/>
      </patternFill>
    </fill>
  </fills>
  <borders count="8">
    <border diagonalUp="false" diagonalDown="false">
      <left/>
      <right/>
      <top/>
      <bottom/>
      <diagonal/>
    </border>
    <border diagonalUp="false" diagonalDown="false"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>
        <color rgb="FFFD9C07"/>
      </left>
      <right style="thin">
        <color rgb="FFFD9C07"/>
      </right>
      <top style="thin">
        <color rgb="FFFD9C07"/>
      </top>
      <bottom style="thin">
        <color rgb="FFFD9C07"/>
      </bottom>
      <diagonal/>
    </border>
    <border diagonalUp="false" diagonalDown="false">
      <left/>
      <right style="thin">
        <color rgb="FFD0CBCB"/>
      </right>
      <top/>
      <bottom/>
      <diagonal/>
    </border>
    <border diagonalUp="false" diagonalDown="false">
      <left/>
      <right/>
      <top/>
      <bottom style="thin">
        <color rgb="FFD0CBCB"/>
      </bottom>
      <diagonal/>
    </border>
    <border diagonalUp="false" diagonalDown="false">
      <left/>
      <right style="thin">
        <color rgb="FFD0CBCB"/>
      </right>
      <top/>
      <bottom style="thin">
        <color rgb="FFD0CBCB"/>
      </bottom>
      <diagonal/>
    </border>
    <border diagonalUp="false" diagonalDown="false">
      <left/>
      <right/>
      <top/>
      <bottom style="hair">
        <color rgb="FFF1DDF3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9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3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14" fillId="4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13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3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7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8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0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1" fillId="3" borderId="0" xfId="0" applyFont="true" applyBorder="false" applyAlignment="true" applyProtection="false">
      <alignment horizontal="general" vertical="center" textRotation="45" wrapText="false" indent="0" shrinkToFit="false"/>
      <protection locked="true" hidden="false"/>
    </xf>
    <xf numFmtId="164" fontId="22" fillId="3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23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4" fillId="3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25" fillId="5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6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70" fontId="27" fillId="5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5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3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71" fontId="28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29" fillId="3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3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0" fillId="3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3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30" fillId="4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32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3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33" fillId="3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73" fontId="33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32" fillId="3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34" fillId="3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74" fontId="33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75" fontId="36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35" fillId="3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36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36" fillId="6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38" fillId="3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72" fontId="36" fillId="7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72" fontId="36" fillId="8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76" fontId="36" fillId="8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76" fontId="39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39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36" fillId="9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77" fontId="36" fillId="9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72" fontId="36" fillId="5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72" fontId="40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1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36" fillId="1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72" fontId="0" fillId="3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36" fillId="11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2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36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79" fontId="36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0" fontId="36" fillId="5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81" fontId="43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4" fillId="3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4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2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12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2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14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2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32" fillId="3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0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82" fontId="36" fillId="5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80" fontId="36" fillId="5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4" fontId="0" fillId="3" borderId="0" xfId="0" applyFont="fals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D428"/>
      <rgbColor rgb="FFFF00FF"/>
      <rgbColor rgb="FF00FFFF"/>
      <rgbColor rgb="FF800000"/>
      <rgbColor rgb="FF008000"/>
      <rgbColor rgb="FF000080"/>
      <rgbColor rgb="FF808000"/>
      <rgbColor rgb="FF800080"/>
      <rgbColor rgb="FF158466"/>
      <rgbColor rgb="FFCCCCCC"/>
      <rgbColor rgb="FFFFDEFC"/>
      <rgbColor rgb="FFB2B2B2"/>
      <rgbColor rgb="FF993366"/>
      <rgbColor rgb="FFF8F8F8"/>
      <rgbColor rgb="FFEEF2F2"/>
      <rgbColor rgb="FF660066"/>
      <rgbColor rgb="FFE8A202"/>
      <rgbColor rgb="FF0066CC"/>
      <rgbColor rgb="FFCCCECB"/>
      <rgbColor rgb="FF000080"/>
      <rgbColor rgb="FFFF00FF"/>
      <rgbColor rgb="FFF5F5F5"/>
      <rgbColor rgb="FF00FFFF"/>
      <rgbColor rgb="FF800080"/>
      <rgbColor rgb="FF800000"/>
      <rgbColor rgb="FF008080"/>
      <rgbColor rgb="FF0000FF"/>
      <rgbColor rgb="FF00CCFF"/>
      <rgbColor rgb="FFEEEEEE"/>
      <rgbColor rgb="FFECF5A2"/>
      <rgbColor rgb="FFFFFFA6"/>
      <rgbColor rgb="FFD0CBCB"/>
      <rgbColor rgb="FFF1DDF3"/>
      <rgbColor rgb="FFDDDDDD"/>
      <rgbColor rgb="FFFBD3D5"/>
      <rgbColor rgb="FF3366FF"/>
      <rgbColor rgb="FF33CCCC"/>
      <rgbColor rgb="FFF4DDF6"/>
      <rgbColor rgb="FFFFBF00"/>
      <rgbColor rgb="FFFD9C07"/>
      <rgbColor rgb="FFFF8000"/>
      <rgbColor rgb="FF666699"/>
      <rgbColor rgb="FF999999"/>
      <rgbColor rgb="FF003366"/>
      <rgbColor rgb="FF339966"/>
      <rgbColor rgb="FF003300"/>
      <rgbColor rgb="FF333300"/>
      <rgbColor rgb="FFFF40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Relationship Id="rId3" Type="http://schemas.openxmlformats.org/officeDocument/2006/relationships/image" Target="../media/image3.png"/><Relationship Id="rId4" Type="http://schemas.openxmlformats.org/officeDocument/2006/relationships/image" Target="../media/image4.png"/><Relationship Id="rId5" Type="http://schemas.openxmlformats.org/officeDocument/2006/relationships/image" Target="../media/image5.png"/><Relationship Id="rId6" Type="http://schemas.openxmlformats.org/officeDocument/2006/relationships/image" Target="../media/image6.png"/><Relationship Id="rId7" Type="http://schemas.openxmlformats.org/officeDocument/2006/relationships/image" Target="../media/image7.png"/><Relationship Id="rId8" Type="http://schemas.openxmlformats.org/officeDocument/2006/relationships/image" Target="../media/image8.png"/><Relationship Id="rId9" Type="http://schemas.openxmlformats.org/officeDocument/2006/relationships/image" Target="../media/image9.png"/><Relationship Id="rId10" Type="http://schemas.openxmlformats.org/officeDocument/2006/relationships/image" Target="../media/image10.png"/><Relationship Id="rId11" Type="http://schemas.openxmlformats.org/officeDocument/2006/relationships/image" Target="../media/image11.png"/><Relationship Id="rId12" Type="http://schemas.openxmlformats.org/officeDocument/2006/relationships/image" Target="../media/image12.png"/><Relationship Id="rId13" Type="http://schemas.openxmlformats.org/officeDocument/2006/relationships/image" Target="../media/image13.png"/><Relationship Id="rId14" Type="http://schemas.openxmlformats.org/officeDocument/2006/relationships/image" Target="../media/image14.png"/><Relationship Id="rId15" Type="http://schemas.openxmlformats.org/officeDocument/2006/relationships/image" Target="../media/image15.png"/><Relationship Id="rId16" Type="http://schemas.openxmlformats.org/officeDocument/2006/relationships/image" Target="../media/image16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10</xdr:col>
      <xdr:colOff>391320</xdr:colOff>
      <xdr:row>12</xdr:row>
      <xdr:rowOff>177480</xdr:rowOff>
    </xdr:from>
    <xdr:to>
      <xdr:col>11</xdr:col>
      <xdr:colOff>77040</xdr:colOff>
      <xdr:row>15</xdr:row>
      <xdr:rowOff>126720</xdr:rowOff>
    </xdr:to>
    <xdr:pic>
      <xdr:nvPicPr>
        <xdr:cNvPr id="0" name="画像 49" descr=""/>
        <xdr:cNvPicPr/>
      </xdr:nvPicPr>
      <xdr:blipFill>
        <a:blip r:embed="rId1"/>
        <a:stretch/>
      </xdr:blipFill>
      <xdr:spPr>
        <a:xfrm>
          <a:off x="8836920" y="3132000"/>
          <a:ext cx="784800" cy="79776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6</xdr:col>
      <xdr:colOff>451440</xdr:colOff>
      <xdr:row>71</xdr:row>
      <xdr:rowOff>28440</xdr:rowOff>
    </xdr:from>
    <xdr:to>
      <xdr:col>7</xdr:col>
      <xdr:colOff>160920</xdr:colOff>
      <xdr:row>73</xdr:row>
      <xdr:rowOff>39240</xdr:rowOff>
    </xdr:to>
    <xdr:pic>
      <xdr:nvPicPr>
        <xdr:cNvPr id="1" name="画像 50" descr=""/>
        <xdr:cNvPicPr/>
      </xdr:nvPicPr>
      <xdr:blipFill>
        <a:blip r:embed="rId2"/>
        <a:stretch/>
      </xdr:blipFill>
      <xdr:spPr>
        <a:xfrm>
          <a:off x="4538160" y="18651600"/>
          <a:ext cx="808920" cy="44280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7</xdr:col>
      <xdr:colOff>97560</xdr:colOff>
      <xdr:row>69</xdr:row>
      <xdr:rowOff>408240</xdr:rowOff>
    </xdr:from>
    <xdr:to>
      <xdr:col>7</xdr:col>
      <xdr:colOff>906480</xdr:colOff>
      <xdr:row>72</xdr:row>
      <xdr:rowOff>1440</xdr:rowOff>
    </xdr:to>
    <xdr:pic>
      <xdr:nvPicPr>
        <xdr:cNvPr id="2" name="画像 51" descr=""/>
        <xdr:cNvPicPr/>
      </xdr:nvPicPr>
      <xdr:blipFill>
        <a:blip r:embed="rId3"/>
        <a:stretch/>
      </xdr:blipFill>
      <xdr:spPr>
        <a:xfrm>
          <a:off x="5283720" y="18397800"/>
          <a:ext cx="808920" cy="44280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9</xdr:col>
      <xdr:colOff>596880</xdr:colOff>
      <xdr:row>71</xdr:row>
      <xdr:rowOff>14040</xdr:rowOff>
    </xdr:from>
    <xdr:to>
      <xdr:col>10</xdr:col>
      <xdr:colOff>324360</xdr:colOff>
      <xdr:row>73</xdr:row>
      <xdr:rowOff>25200</xdr:rowOff>
    </xdr:to>
    <xdr:pic>
      <xdr:nvPicPr>
        <xdr:cNvPr id="3" name="画像 52" descr=""/>
        <xdr:cNvPicPr/>
      </xdr:nvPicPr>
      <xdr:blipFill>
        <a:blip r:embed="rId4"/>
        <a:stretch/>
      </xdr:blipFill>
      <xdr:spPr>
        <a:xfrm>
          <a:off x="7962120" y="18637200"/>
          <a:ext cx="807840" cy="44316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5</xdr:col>
      <xdr:colOff>810000</xdr:colOff>
      <xdr:row>69</xdr:row>
      <xdr:rowOff>387360</xdr:rowOff>
    </xdr:from>
    <xdr:to>
      <xdr:col>6</xdr:col>
      <xdr:colOff>543600</xdr:colOff>
      <xdr:row>71</xdr:row>
      <xdr:rowOff>196920</xdr:rowOff>
    </xdr:to>
    <xdr:pic>
      <xdr:nvPicPr>
        <xdr:cNvPr id="4" name="画像 53" descr=""/>
        <xdr:cNvPicPr/>
      </xdr:nvPicPr>
      <xdr:blipFill>
        <a:blip r:embed="rId5"/>
        <a:stretch/>
      </xdr:blipFill>
      <xdr:spPr>
        <a:xfrm>
          <a:off x="3816720" y="18376920"/>
          <a:ext cx="813600" cy="44316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7</xdr:col>
      <xdr:colOff>860760</xdr:colOff>
      <xdr:row>71</xdr:row>
      <xdr:rowOff>4320</xdr:rowOff>
    </xdr:from>
    <xdr:to>
      <xdr:col>8</xdr:col>
      <xdr:colOff>591120</xdr:colOff>
      <xdr:row>73</xdr:row>
      <xdr:rowOff>15480</xdr:rowOff>
    </xdr:to>
    <xdr:pic>
      <xdr:nvPicPr>
        <xdr:cNvPr id="5" name="画像 54" descr=""/>
        <xdr:cNvPicPr/>
      </xdr:nvPicPr>
      <xdr:blipFill>
        <a:blip r:embed="rId6"/>
        <a:stretch/>
      </xdr:blipFill>
      <xdr:spPr>
        <a:xfrm>
          <a:off x="6046920" y="18627480"/>
          <a:ext cx="810360" cy="44316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8</xdr:col>
      <xdr:colOff>967320</xdr:colOff>
      <xdr:row>69</xdr:row>
      <xdr:rowOff>370440</xdr:rowOff>
    </xdr:from>
    <xdr:to>
      <xdr:col>9</xdr:col>
      <xdr:colOff>682200</xdr:colOff>
      <xdr:row>71</xdr:row>
      <xdr:rowOff>180360</xdr:rowOff>
    </xdr:to>
    <xdr:pic>
      <xdr:nvPicPr>
        <xdr:cNvPr id="6" name="画像 55" descr=""/>
        <xdr:cNvPicPr/>
      </xdr:nvPicPr>
      <xdr:blipFill>
        <a:blip r:embed="rId7"/>
        <a:stretch/>
      </xdr:blipFill>
      <xdr:spPr>
        <a:xfrm>
          <a:off x="7233480" y="18360000"/>
          <a:ext cx="813960" cy="44352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10</xdr:col>
      <xdr:colOff>1019160</xdr:colOff>
      <xdr:row>71</xdr:row>
      <xdr:rowOff>27000</xdr:rowOff>
    </xdr:from>
    <xdr:to>
      <xdr:col>12</xdr:col>
      <xdr:colOff>10440</xdr:colOff>
      <xdr:row>73</xdr:row>
      <xdr:rowOff>38520</xdr:rowOff>
    </xdr:to>
    <xdr:pic>
      <xdr:nvPicPr>
        <xdr:cNvPr id="7" name="画像 56" descr=""/>
        <xdr:cNvPicPr/>
      </xdr:nvPicPr>
      <xdr:blipFill>
        <a:blip r:embed="rId8"/>
        <a:stretch/>
      </xdr:blipFill>
      <xdr:spPr>
        <a:xfrm>
          <a:off x="9464760" y="18650160"/>
          <a:ext cx="809280" cy="44352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10</xdr:col>
      <xdr:colOff>265320</xdr:colOff>
      <xdr:row>69</xdr:row>
      <xdr:rowOff>407880</xdr:rowOff>
    </xdr:from>
    <xdr:to>
      <xdr:col>10</xdr:col>
      <xdr:colOff>1075680</xdr:colOff>
      <xdr:row>72</xdr:row>
      <xdr:rowOff>1440</xdr:rowOff>
    </xdr:to>
    <xdr:pic>
      <xdr:nvPicPr>
        <xdr:cNvPr id="8" name="画像 57" descr=""/>
        <xdr:cNvPicPr/>
      </xdr:nvPicPr>
      <xdr:blipFill>
        <a:blip r:embed="rId9"/>
        <a:stretch/>
      </xdr:blipFill>
      <xdr:spPr>
        <a:xfrm>
          <a:off x="8710920" y="18397440"/>
          <a:ext cx="810360" cy="44316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9</xdr:col>
      <xdr:colOff>55080</xdr:colOff>
      <xdr:row>74</xdr:row>
      <xdr:rowOff>89640</xdr:rowOff>
    </xdr:from>
    <xdr:to>
      <xdr:col>9</xdr:col>
      <xdr:colOff>579240</xdr:colOff>
      <xdr:row>76</xdr:row>
      <xdr:rowOff>193680</xdr:rowOff>
    </xdr:to>
    <xdr:sp>
      <xdr:nvSpPr>
        <xdr:cNvPr id="9" name="画像 58"/>
        <xdr:cNvSpPr/>
      </xdr:nvSpPr>
      <xdr:spPr>
        <a:xfrm>
          <a:off x="7420320" y="19360800"/>
          <a:ext cx="524160" cy="535680"/>
        </a:xfrm>
        <a:prstGeom prst="rect">
          <a:avLst/>
        </a:prstGeom>
        <a:blipFill rotWithShape="0">
          <a:blip r:embed="rId10"/>
          <a:srcRect/>
          <a:stretch/>
        </a:blip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90000" rIns="90000" tIns="45000" bIns="45000" anchor="t" anchorCtr="1">
          <a:noAutofit/>
        </a:bodyPr>
        <a:p>
          <a:pPr>
            <a:lnSpc>
              <a:spcPct val="100000"/>
            </a:lnSpc>
          </a:pPr>
          <a:r>
            <a:rPr b="0" lang="en-US" sz="1200" spc="-1" strike="noStrike">
              <a:latin typeface="ＭＳ 明朝"/>
            </a:rPr>
            <a:t> </a:t>
          </a:r>
          <a:endParaRPr b="0" lang="en-US" sz="12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ＭＳ 明朝"/>
          </a:endParaRPr>
        </a:p>
        <a:p>
          <a:pPr>
            <a:lnSpc>
              <a:spcPct val="100000"/>
            </a:lnSpc>
          </a:pPr>
          <a:r>
            <a:rPr b="0" lang="en-US" sz="800" spc="-1" strike="noStrike">
              <a:solidFill>
                <a:srgbClr val="999999"/>
              </a:solidFill>
              <a:latin typeface="メイリオ"/>
            </a:rPr>
            <a:t>PLOT</a:t>
          </a:r>
          <a:endParaRPr b="0" lang="en-US" sz="800" spc="-1" strike="noStrike">
            <a:latin typeface="ＭＳ 明朝"/>
          </a:endParaRPr>
        </a:p>
      </xdr:txBody>
    </xdr:sp>
    <xdr:clientData/>
  </xdr:twoCellAnchor>
  <xdr:twoCellAnchor editAs="absolute">
    <xdr:from>
      <xdr:col>8</xdr:col>
      <xdr:colOff>239760</xdr:colOff>
      <xdr:row>74</xdr:row>
      <xdr:rowOff>89640</xdr:rowOff>
    </xdr:from>
    <xdr:to>
      <xdr:col>8</xdr:col>
      <xdr:colOff>759960</xdr:colOff>
      <xdr:row>76</xdr:row>
      <xdr:rowOff>193680</xdr:rowOff>
    </xdr:to>
    <xdr:sp>
      <xdr:nvSpPr>
        <xdr:cNvPr id="10" name="画像 59"/>
        <xdr:cNvSpPr/>
      </xdr:nvSpPr>
      <xdr:spPr>
        <a:xfrm>
          <a:off x="6505920" y="19360800"/>
          <a:ext cx="520200" cy="535680"/>
        </a:xfrm>
        <a:prstGeom prst="rect">
          <a:avLst/>
        </a:prstGeom>
        <a:blipFill rotWithShape="0">
          <a:blip r:embed="rId11"/>
          <a:srcRect/>
          <a:stretch/>
        </a:blip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90000" rIns="90000" tIns="45000" bIns="45000" anchor="t" anchorCtr="1">
          <a:noAutofit/>
        </a:bodyPr>
        <a:p>
          <a:pPr>
            <a:lnSpc>
              <a:spcPct val="100000"/>
            </a:lnSpc>
          </a:pPr>
          <a:r>
            <a:rPr b="0" lang="en-US" sz="1200" spc="-1" strike="noStrike">
              <a:latin typeface="ＭＳ 明朝"/>
            </a:rPr>
            <a:t> </a:t>
          </a:r>
          <a:endParaRPr b="0" lang="en-US" sz="12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ＭＳ 明朝"/>
          </a:endParaRPr>
        </a:p>
        <a:p>
          <a:pPr>
            <a:lnSpc>
              <a:spcPct val="100000"/>
            </a:lnSpc>
          </a:pPr>
          <a:r>
            <a:rPr b="0" lang="en-US" sz="800" spc="-1" strike="noStrike">
              <a:solidFill>
                <a:srgbClr val="999999"/>
              </a:solidFill>
              <a:latin typeface="メイリオ"/>
            </a:rPr>
            <a:t>VOL</a:t>
          </a:r>
          <a:endParaRPr b="0" lang="en-US" sz="800" spc="-1" strike="noStrike">
            <a:latin typeface="ＭＳ 明朝"/>
          </a:endParaRPr>
        </a:p>
      </xdr:txBody>
    </xdr:sp>
    <xdr:clientData/>
  </xdr:twoCellAnchor>
  <xdr:twoCellAnchor editAs="absolute">
    <xdr:from>
      <xdr:col>7</xdr:col>
      <xdr:colOff>405360</xdr:colOff>
      <xdr:row>74</xdr:row>
      <xdr:rowOff>89640</xdr:rowOff>
    </xdr:from>
    <xdr:to>
      <xdr:col>7</xdr:col>
      <xdr:colOff>925560</xdr:colOff>
      <xdr:row>76</xdr:row>
      <xdr:rowOff>193680</xdr:rowOff>
    </xdr:to>
    <xdr:sp>
      <xdr:nvSpPr>
        <xdr:cNvPr id="11" name="画像 60"/>
        <xdr:cNvSpPr/>
      </xdr:nvSpPr>
      <xdr:spPr>
        <a:xfrm>
          <a:off x="5591520" y="19360800"/>
          <a:ext cx="520200" cy="535680"/>
        </a:xfrm>
        <a:prstGeom prst="rect">
          <a:avLst/>
        </a:prstGeom>
        <a:blipFill rotWithShape="0">
          <a:blip r:embed="rId12"/>
          <a:srcRect/>
          <a:stretch/>
        </a:blip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90000" rIns="90000" tIns="45000" bIns="45000" anchor="t" anchorCtr="1">
          <a:noAutofit/>
        </a:bodyPr>
        <a:p>
          <a:pPr>
            <a:lnSpc>
              <a:spcPct val="100000"/>
            </a:lnSpc>
          </a:pPr>
          <a:endParaRPr b="0" lang="en-US" sz="12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ＭＳ 明朝"/>
          </a:endParaRPr>
        </a:p>
        <a:p>
          <a:pPr>
            <a:lnSpc>
              <a:spcPct val="100000"/>
            </a:lnSpc>
          </a:pPr>
          <a:r>
            <a:rPr b="0" lang="en-US" sz="800" spc="-1" strike="noStrike">
              <a:solidFill>
                <a:srgbClr val="999999"/>
              </a:solidFill>
              <a:latin typeface="メイリオ"/>
            </a:rPr>
            <a:t>RACE</a:t>
          </a:r>
          <a:endParaRPr b="0" lang="en-US" sz="800" spc="-1" strike="noStrike">
            <a:latin typeface="ＭＳ 明朝"/>
          </a:endParaRPr>
        </a:p>
      </xdr:txBody>
    </xdr:sp>
    <xdr:clientData/>
  </xdr:twoCellAnchor>
  <xdr:twoCellAnchor editAs="absolute">
    <xdr:from>
      <xdr:col>9</xdr:col>
      <xdr:colOff>973440</xdr:colOff>
      <xdr:row>74</xdr:row>
      <xdr:rowOff>89640</xdr:rowOff>
    </xdr:from>
    <xdr:to>
      <xdr:col>10</xdr:col>
      <xdr:colOff>412560</xdr:colOff>
      <xdr:row>76</xdr:row>
      <xdr:rowOff>193680</xdr:rowOff>
    </xdr:to>
    <xdr:sp>
      <xdr:nvSpPr>
        <xdr:cNvPr id="12" name="画像 61"/>
        <xdr:cNvSpPr/>
      </xdr:nvSpPr>
      <xdr:spPr>
        <a:xfrm>
          <a:off x="8338680" y="19360800"/>
          <a:ext cx="519480" cy="535680"/>
        </a:xfrm>
        <a:prstGeom prst="rect">
          <a:avLst/>
        </a:prstGeom>
        <a:blipFill rotWithShape="0">
          <a:blip r:embed="rId13"/>
          <a:srcRect/>
          <a:stretch/>
        </a:blip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90000" rIns="90000" tIns="45000" bIns="45000" anchor="t" anchorCtr="1">
          <a:noAutofit/>
        </a:bodyPr>
        <a:p>
          <a:pPr>
            <a:lnSpc>
              <a:spcPct val="100000"/>
            </a:lnSpc>
          </a:pPr>
          <a:r>
            <a:rPr b="0" lang="en-US" sz="1200" spc="-1" strike="noStrike">
              <a:latin typeface="ＭＳ 明朝"/>
            </a:rPr>
            <a:t> </a:t>
          </a:r>
          <a:endParaRPr b="0" lang="en-US" sz="12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ＭＳ 明朝"/>
          </a:endParaRPr>
        </a:p>
        <a:p>
          <a:pPr>
            <a:lnSpc>
              <a:spcPct val="100000"/>
            </a:lnSpc>
          </a:pPr>
          <a:r>
            <a:rPr b="0" lang="en-US" sz="800" spc="-1" strike="noStrike">
              <a:solidFill>
                <a:srgbClr val="999999"/>
              </a:solidFill>
              <a:latin typeface="メイリオ"/>
            </a:rPr>
            <a:t>JIKU</a:t>
          </a:r>
          <a:endParaRPr b="0" lang="en-US" sz="800" spc="-1" strike="noStrike">
            <a:latin typeface="ＭＳ 明朝"/>
          </a:endParaRPr>
        </a:p>
      </xdr:txBody>
    </xdr:sp>
    <xdr:clientData/>
  </xdr:twoCellAnchor>
  <xdr:twoCellAnchor editAs="absolute">
    <xdr:from>
      <xdr:col>4</xdr:col>
      <xdr:colOff>85680</xdr:colOff>
      <xdr:row>72</xdr:row>
      <xdr:rowOff>137880</xdr:rowOff>
    </xdr:from>
    <xdr:to>
      <xdr:col>5</xdr:col>
      <xdr:colOff>284400</xdr:colOff>
      <xdr:row>74</xdr:row>
      <xdr:rowOff>126720</xdr:rowOff>
    </xdr:to>
    <xdr:sp>
      <xdr:nvSpPr>
        <xdr:cNvPr id="13" name="画像 62"/>
        <xdr:cNvSpPr/>
      </xdr:nvSpPr>
      <xdr:spPr>
        <a:xfrm>
          <a:off x="2491200" y="18977040"/>
          <a:ext cx="799920" cy="420840"/>
        </a:xfrm>
        <a:prstGeom prst="rect">
          <a:avLst/>
        </a:prstGeom>
        <a:blipFill rotWithShape="0">
          <a:blip r:embed="rId14"/>
          <a:srcRect/>
          <a:stretch/>
        </a:blip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0" rIns="0" tIns="0" bIns="0" anchor="ctr" anchorCtr="1">
          <a:noAutofit/>
        </a:bodyPr>
        <a:p>
          <a:pPr algn="ctr">
            <a:lnSpc>
              <a:spcPct val="100000"/>
            </a:lnSpc>
          </a:pPr>
          <a:r>
            <a:rPr b="1" lang="ja-JP" sz="1600" spc="-1" strike="noStrike">
              <a:solidFill>
                <a:srgbClr val="ffffff"/>
              </a:solidFill>
              <a:latin typeface="MS UI Gothic"/>
              <a:ea typeface="メイリオ"/>
            </a:rPr>
            <a:t>ｉ</a:t>
          </a:r>
          <a:endParaRPr b="0" lang="en-US" sz="1600" spc="-1" strike="noStrike">
            <a:latin typeface="ＭＳ 明朝"/>
          </a:endParaRPr>
        </a:p>
      </xdr:txBody>
    </xdr:sp>
    <xdr:clientData/>
  </xdr:twoCellAnchor>
  <xdr:twoCellAnchor editAs="absolute">
    <xdr:from>
      <xdr:col>4</xdr:col>
      <xdr:colOff>95400</xdr:colOff>
      <xdr:row>74</xdr:row>
      <xdr:rowOff>199440</xdr:rowOff>
    </xdr:from>
    <xdr:to>
      <xdr:col>5</xdr:col>
      <xdr:colOff>294120</xdr:colOff>
      <xdr:row>76</xdr:row>
      <xdr:rowOff>188640</xdr:rowOff>
    </xdr:to>
    <xdr:sp>
      <xdr:nvSpPr>
        <xdr:cNvPr id="14" name="画像 63"/>
        <xdr:cNvSpPr/>
      </xdr:nvSpPr>
      <xdr:spPr>
        <a:xfrm>
          <a:off x="2500920" y="19470600"/>
          <a:ext cx="799920" cy="420840"/>
        </a:xfrm>
        <a:prstGeom prst="rect">
          <a:avLst/>
        </a:prstGeom>
        <a:blipFill rotWithShape="0">
          <a:blip r:embed="rId15"/>
          <a:srcRect/>
          <a:stretch/>
        </a:blip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0" rIns="0" tIns="0" bIns="0" anchor="ctr" anchorCtr="1">
          <a:noAutofit/>
        </a:bodyPr>
        <a:p>
          <a:pPr algn="ctr">
            <a:lnSpc>
              <a:spcPct val="100000"/>
            </a:lnSpc>
          </a:pPr>
          <a:r>
            <a:rPr b="1" lang="ja-JP" sz="1600" spc="-1" strike="noStrike">
              <a:solidFill>
                <a:srgbClr val="ffffff"/>
              </a:solidFill>
              <a:latin typeface="MS UI Gothic"/>
              <a:ea typeface="メイリオ"/>
            </a:rPr>
            <a:t>ｊ</a:t>
          </a:r>
          <a:endParaRPr b="0" lang="en-US" sz="1600" spc="-1" strike="noStrike">
            <a:latin typeface="ＭＳ 明朝"/>
          </a:endParaRPr>
        </a:p>
      </xdr:txBody>
    </xdr:sp>
    <xdr:clientData/>
  </xdr:twoCellAnchor>
  <xdr:twoCellAnchor editAs="absolute">
    <xdr:from>
      <xdr:col>5</xdr:col>
      <xdr:colOff>557280</xdr:colOff>
      <xdr:row>1</xdr:row>
      <xdr:rowOff>18000</xdr:rowOff>
    </xdr:from>
    <xdr:to>
      <xdr:col>11</xdr:col>
      <xdr:colOff>390240</xdr:colOff>
      <xdr:row>3</xdr:row>
      <xdr:rowOff>148680</xdr:rowOff>
    </xdr:to>
    <xdr:pic>
      <xdr:nvPicPr>
        <xdr:cNvPr id="15" name="画像 64" descr=""/>
        <xdr:cNvPicPr/>
      </xdr:nvPicPr>
      <xdr:blipFill>
        <a:blip r:embed="rId16"/>
        <a:stretch/>
      </xdr:blipFill>
      <xdr:spPr>
        <a:xfrm>
          <a:off x="3564000" y="234000"/>
          <a:ext cx="6370920" cy="668520"/>
        </a:xfrm>
        <a:prstGeom prst="rect">
          <a:avLst/>
        </a:prstGeom>
        <a:ln w="0"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J10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3" activeCellId="0" sqref="A3"/>
    </sheetView>
  </sheetViews>
  <sheetFormatPr defaultColWidth="11.1953125" defaultRowHeight="12.8" zeroHeight="false" outlineLevelRow="0" outlineLevelCol="0"/>
  <cols>
    <col collapsed="false" customWidth="true" hidden="false" outlineLevel="0" max="5" min="1" style="0" width="7.63"/>
    <col collapsed="false" customWidth="true" hidden="false" outlineLevel="0" max="6" min="6" style="0" width="13.7"/>
    <col collapsed="false" customWidth="true" hidden="false" outlineLevel="0" max="7" min="7" style="0" width="13.94"/>
    <col collapsed="false" customWidth="true" hidden="false" outlineLevel="0" max="8" min="8" style="0" width="13.7"/>
    <col collapsed="false" customWidth="true" hidden="false" outlineLevel="0" max="9" min="9" style="0" width="13.94"/>
    <col collapsed="false" customWidth="true" hidden="false" outlineLevel="0" max="10" min="10" style="0" width="13.7"/>
    <col collapsed="false" customWidth="true" hidden="false" outlineLevel="0" max="11" min="11" style="0" width="13.94"/>
    <col collapsed="false" customWidth="true" hidden="false" outlineLevel="0" max="14" min="12" style="0" width="9.12"/>
  </cols>
  <sheetData>
    <row r="1" customFormat="false" ht="17" hidden="false" customHeight="true" outlineLevel="0" collapsed="false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customFormat="false" ht="17" hidden="false" customHeight="true" outlineLevel="0" collapsed="false">
      <c r="A2" s="4" t="s">
        <v>1</v>
      </c>
      <c r="B2" s="3"/>
      <c r="C2" s="5"/>
      <c r="D2" s="3"/>
      <c r="E2" s="3"/>
      <c r="F2" s="6"/>
      <c r="G2" s="7" t="n">
        <f aca="false">ROUNDDOWN((G4)/18*10^6,-6)/10^5+ MOD(ROUNDDOWN((G4)/18*10^6,-5),1000000)/10^6+ MOD(ROUNDDOWN((G4)/18*10^6,-4),100000)/10^7+ MOD(ROUNDDOWN((G4)/18*10^6,-3),10000)/10^8+ MOD(ROUNDDOWN((G4)/18*10^6,-2),1000)/10^9+ MOD(ROUNDDOWN((G4)/18*10^6,-1),100)/10^10+ MOD(ROUNDDOWN((G4)/18*10^6,0),10)/10^11</f>
        <v>0</v>
      </c>
      <c r="H2" s="8"/>
      <c r="I2" s="8"/>
      <c r="J2" s="9" t="n">
        <f aca="false">IF(ROUND(J4,6)=360,0, ROUNDDOWN((J4)/36*10^6,-6)/10^6+ MOD(ROUNDDOWN((J4)/36*10^6,-5),1000000)/10^7+ MOD(ROUNDDOWN((J4)/36*10^6,-4),100000)/10^8+ MOD(ROUNDDOWN((J4)/36*10^6,-3),10000)/10^9+ MOD(ROUNDDOWN((J4)/36*10^6,-2),1000)/10^10+ MOD(ROUNDDOWN((J4)/36*10^6,-1),100)/10^11+ MOD(ROUNDDOWN((J4)/36*10^6,0),10)/10^12)</f>
        <v>0</v>
      </c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D2" s="10"/>
    </row>
    <row r="3" customFormat="false" ht="25.35" hidden="false" customHeight="true" outlineLevel="0" collapsed="false">
      <c r="A3" s="3"/>
      <c r="B3" s="3"/>
      <c r="C3" s="4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11" t="s">
        <v>2</v>
      </c>
      <c r="R3" s="3"/>
      <c r="S3" s="3"/>
      <c r="T3" s="3"/>
      <c r="U3" s="3"/>
      <c r="V3" s="3"/>
      <c r="W3" s="3"/>
      <c r="X3" s="3"/>
      <c r="Y3" s="3"/>
      <c r="Z3" s="3"/>
      <c r="AD3" s="12"/>
      <c r="AE3" s="13"/>
      <c r="AF3" s="14"/>
      <c r="AG3" s="14"/>
      <c r="AH3" s="14"/>
      <c r="AI3" s="14"/>
      <c r="AJ3" s="14"/>
    </row>
    <row r="4" customFormat="false" ht="17" hidden="false" customHeight="true" outlineLevel="0" collapsed="false">
      <c r="A4" s="3"/>
      <c r="B4" s="3"/>
      <c r="C4" s="3"/>
      <c r="D4" s="3"/>
      <c r="E4" s="3"/>
      <c r="F4" s="15"/>
      <c r="G4" s="16" t="n">
        <f aca="false">ABS(DEGREES(ACOS((G28))))</f>
        <v>0</v>
      </c>
      <c r="H4" s="15"/>
      <c r="I4" s="17"/>
      <c r="J4" s="18" t="n">
        <f aca="false">IF(-DEGREES(ATAN2((K28),(I28))) &lt;0 , 360-DEGREES(ATAN2((K28),(I28))), -DEGREES(ATAN2((K28),(I28))))</f>
        <v>-0</v>
      </c>
      <c r="K4" s="15"/>
      <c r="L4" s="19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customFormat="false" ht="17" hidden="false" customHeight="true" outlineLevel="0" collapsed="false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20" t="s">
        <v>3</v>
      </c>
      <c r="R5" s="21"/>
      <c r="S5" s="3"/>
      <c r="T5" s="3"/>
      <c r="U5" s="3"/>
      <c r="V5" s="3"/>
      <c r="W5" s="3"/>
      <c r="X5" s="3"/>
      <c r="Y5" s="3"/>
      <c r="Z5" s="3"/>
    </row>
    <row r="6" customFormat="false" ht="17" hidden="false" customHeight="true" outlineLevel="0" collapsed="false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20"/>
      <c r="R6" s="21"/>
      <c r="S6" s="3"/>
      <c r="T6" s="3"/>
      <c r="U6" s="3"/>
      <c r="V6" s="3"/>
      <c r="W6" s="3"/>
      <c r="X6" s="3"/>
      <c r="Y6" s="3"/>
      <c r="Z6" s="3"/>
    </row>
    <row r="7" customFormat="false" ht="17" hidden="false" customHeight="true" outlineLevel="0" collapsed="false">
      <c r="A7" s="3"/>
      <c r="B7" s="3"/>
      <c r="C7" s="3"/>
      <c r="D7" s="3"/>
      <c r="E7" s="3"/>
      <c r="F7" s="22"/>
      <c r="G7" s="22"/>
      <c r="H7" s="22"/>
      <c r="I7" s="23"/>
      <c r="J7" s="22"/>
      <c r="K7" s="23"/>
      <c r="L7" s="3"/>
      <c r="M7" s="3"/>
      <c r="N7" s="3"/>
      <c r="O7" s="3"/>
      <c r="P7" s="3"/>
      <c r="Q7" s="20" t="s">
        <v>4</v>
      </c>
      <c r="R7" s="3"/>
      <c r="S7" s="3"/>
      <c r="T7" s="3"/>
      <c r="U7" s="3"/>
      <c r="V7" s="3"/>
      <c r="W7" s="3"/>
      <c r="X7" s="3"/>
      <c r="Y7" s="3"/>
      <c r="Z7" s="3"/>
    </row>
    <row r="8" customFormat="false" ht="17" hidden="false" customHeight="true" outlineLevel="0" collapsed="false">
      <c r="A8" s="3"/>
      <c r="B8" s="3"/>
      <c r="C8" s="3"/>
      <c r="D8" s="3"/>
      <c r="E8" s="3"/>
      <c r="F8" s="3"/>
      <c r="G8" s="24" t="s">
        <v>5</v>
      </c>
      <c r="H8" s="3"/>
      <c r="I8" s="25" t="s">
        <v>6</v>
      </c>
      <c r="J8" s="3"/>
      <c r="K8" s="25" t="s">
        <v>7</v>
      </c>
      <c r="L8" s="3"/>
      <c r="M8" s="3"/>
      <c r="N8" s="3"/>
      <c r="O8" s="26"/>
      <c r="P8" s="3"/>
      <c r="Q8" s="20"/>
      <c r="R8" s="3"/>
      <c r="S8" s="3"/>
      <c r="T8" s="3"/>
      <c r="U8" s="3"/>
      <c r="V8" s="3"/>
      <c r="W8" s="3"/>
      <c r="X8" s="3"/>
      <c r="Y8" s="3"/>
      <c r="Z8" s="3"/>
    </row>
    <row r="9" customFormat="false" ht="37.3" hidden="false" customHeight="true" outlineLevel="0" collapsed="false">
      <c r="A9" s="3"/>
      <c r="B9" s="3"/>
      <c r="C9" s="3"/>
      <c r="D9" s="3"/>
      <c r="E9" s="27"/>
      <c r="F9" s="28" t="s">
        <v>8</v>
      </c>
      <c r="G9" s="29" t="n">
        <v>100</v>
      </c>
      <c r="H9" s="30" t="s">
        <v>9</v>
      </c>
      <c r="I9" s="31"/>
      <c r="J9" s="30" t="s">
        <v>10</v>
      </c>
      <c r="K9" s="31"/>
      <c r="L9" s="3"/>
      <c r="M9" s="3"/>
      <c r="N9" s="3"/>
      <c r="O9" s="3"/>
      <c r="P9" s="3"/>
      <c r="Q9" s="20"/>
      <c r="R9" s="3"/>
      <c r="S9" s="3"/>
      <c r="T9" s="3"/>
      <c r="U9" s="3"/>
      <c r="V9" s="3"/>
      <c r="W9" s="3"/>
      <c r="X9" s="3"/>
      <c r="Y9" s="3"/>
      <c r="Z9" s="3"/>
    </row>
    <row r="10" customFormat="false" ht="17" hidden="false" customHeight="true" outlineLevel="0" collapsed="false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customFormat="false" ht="17" hidden="false" customHeight="true" outlineLevel="0" collapsed="false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21"/>
      <c r="S11" s="3"/>
      <c r="T11" s="3"/>
      <c r="U11" s="3"/>
      <c r="V11" s="3"/>
      <c r="W11" s="3"/>
      <c r="X11" s="3"/>
      <c r="Y11" s="3"/>
      <c r="Z11" s="3"/>
    </row>
    <row r="12" customFormat="false" ht="17" hidden="false" customHeight="true" outlineLevel="0" collapsed="false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20" t="s">
        <v>11</v>
      </c>
      <c r="R12" s="3"/>
      <c r="S12" s="3"/>
      <c r="T12" s="3"/>
      <c r="U12" s="3"/>
      <c r="V12" s="3"/>
      <c r="W12" s="3"/>
      <c r="X12" s="3"/>
      <c r="Y12" s="3"/>
      <c r="Z12" s="3"/>
    </row>
    <row r="13" customFormat="false" ht="17" hidden="false" customHeight="true" outlineLevel="0" collapsed="false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20"/>
      <c r="R13" s="3"/>
      <c r="S13" s="3"/>
      <c r="T13" s="3"/>
      <c r="U13" s="3"/>
      <c r="V13" s="3"/>
      <c r="W13" s="3"/>
      <c r="X13" s="3"/>
      <c r="Y13" s="3"/>
      <c r="Z13" s="3"/>
    </row>
    <row r="14" customFormat="false" ht="17" hidden="false" customHeight="true" outlineLevel="0" collapsed="false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2"/>
      <c r="M14" s="3"/>
      <c r="N14" s="3"/>
      <c r="O14" s="3"/>
      <c r="P14" s="3"/>
      <c r="Q14" s="3"/>
      <c r="R14" s="20" t="s">
        <v>12</v>
      </c>
      <c r="S14" s="3"/>
      <c r="T14" s="3"/>
      <c r="U14" s="3"/>
      <c r="V14" s="3"/>
      <c r="W14" s="3"/>
      <c r="X14" s="3"/>
      <c r="Y14" s="3"/>
      <c r="Z14" s="3"/>
    </row>
    <row r="15" customFormat="false" ht="32.8" hidden="false" customHeight="true" outlineLevel="0" collapsed="false">
      <c r="A15" s="3"/>
      <c r="B15" s="3"/>
      <c r="C15" s="3"/>
      <c r="D15" s="3"/>
      <c r="E15" s="3"/>
      <c r="F15" s="3"/>
      <c r="G15" s="33" t="s">
        <v>13</v>
      </c>
      <c r="H15" s="34" t="n">
        <f aca="false">ROUND( DEGREES(ACOS((100)/SQRT((100)^2+(I9)^2+(K9)^2))),5)</f>
        <v>0</v>
      </c>
      <c r="I15" s="35" t="s">
        <v>14</v>
      </c>
      <c r="J15" s="36" t="s">
        <v>15</v>
      </c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customFormat="false" ht="17" hidden="false" customHeight="true" outlineLevel="0" collapsed="false">
      <c r="A16" s="22"/>
      <c r="B16" s="3"/>
      <c r="C16" s="3"/>
      <c r="D16" s="3"/>
      <c r="E16" s="3"/>
      <c r="F16" s="3"/>
      <c r="G16" s="3"/>
      <c r="H16" s="37" t="n">
        <f aca="false">IF((G9)="","",(H15)/DEGREES(1))</f>
        <v>0</v>
      </c>
      <c r="I16" s="38"/>
      <c r="J16" s="3"/>
      <c r="K16" s="3"/>
      <c r="L16" s="3"/>
      <c r="M16" s="3"/>
      <c r="N16" s="3"/>
      <c r="O16" s="3"/>
      <c r="P16" s="3"/>
      <c r="Q16" s="3"/>
      <c r="R16" s="3"/>
      <c r="S16" s="20" t="s">
        <v>16</v>
      </c>
      <c r="T16" s="3"/>
      <c r="U16" s="3"/>
      <c r="V16" s="3"/>
      <c r="W16" s="3"/>
      <c r="X16" s="3"/>
      <c r="Y16" s="3"/>
      <c r="Z16" s="3"/>
    </row>
    <row r="17" customFormat="false" ht="32.9" hidden="false" customHeight="true" outlineLevel="0" collapsed="false">
      <c r="A17" s="3"/>
      <c r="B17" s="3"/>
      <c r="C17" s="3"/>
      <c r="D17" s="3"/>
      <c r="E17" s="3"/>
      <c r="F17" s="3"/>
      <c r="G17" s="33" t="s">
        <v>17</v>
      </c>
      <c r="H17" s="34" t="n">
        <f aca="false">IF(OR((G9)="",(J9)=""),"- -",COS(RADIANS(H15))*100)</f>
        <v>100</v>
      </c>
      <c r="I17" s="35" t="s">
        <v>18</v>
      </c>
      <c r="J17" s="36" t="s">
        <v>15</v>
      </c>
      <c r="K17" s="3"/>
      <c r="L17" s="3"/>
      <c r="M17" s="3"/>
      <c r="N17" s="3"/>
      <c r="O17" s="3"/>
      <c r="P17" s="3"/>
      <c r="Q17" s="3"/>
      <c r="R17" s="3"/>
      <c r="S17" s="20"/>
      <c r="T17" s="3"/>
      <c r="U17" s="3"/>
      <c r="V17" s="3"/>
      <c r="W17" s="3"/>
      <c r="X17" s="3"/>
      <c r="Y17" s="3"/>
      <c r="Z17" s="3"/>
    </row>
    <row r="18" customFormat="false" ht="17" hidden="false" customHeight="true" outlineLevel="0" collapsed="false">
      <c r="A18" s="3"/>
      <c r="B18" s="3"/>
      <c r="C18" s="3"/>
      <c r="D18" s="3"/>
      <c r="E18" s="3"/>
      <c r="F18" s="3"/>
      <c r="G18" s="3"/>
      <c r="H18" s="3"/>
      <c r="I18" s="39"/>
      <c r="J18" s="3"/>
      <c r="K18" s="3"/>
      <c r="L18" s="39"/>
      <c r="M18" s="3"/>
      <c r="N18" s="3"/>
      <c r="O18" s="3"/>
      <c r="P18" s="3"/>
      <c r="Q18" s="3"/>
      <c r="R18" s="3"/>
      <c r="S18" s="20" t="s">
        <v>19</v>
      </c>
      <c r="T18" s="3"/>
      <c r="U18" s="3"/>
      <c r="V18" s="3"/>
      <c r="W18" s="3"/>
      <c r="X18" s="3"/>
      <c r="Y18" s="3"/>
      <c r="Z18" s="3"/>
    </row>
    <row r="19" customFormat="false" ht="17" hidden="false" customHeight="true" outlineLevel="0" collapsed="false">
      <c r="A19" s="3"/>
      <c r="B19" s="3"/>
      <c r="C19" s="3"/>
      <c r="D19" s="3"/>
      <c r="E19" s="3"/>
      <c r="F19" s="3"/>
      <c r="G19" s="3"/>
      <c r="H19" s="33"/>
      <c r="I19" s="40"/>
      <c r="J19" s="36"/>
      <c r="K19" s="33"/>
      <c r="L19" s="40"/>
      <c r="M19" s="41"/>
      <c r="N19" s="20"/>
      <c r="O19" s="3"/>
      <c r="P19" s="3"/>
      <c r="Q19" s="3"/>
      <c r="R19" s="3"/>
      <c r="S19" s="20"/>
      <c r="T19" s="3"/>
      <c r="U19" s="3"/>
      <c r="V19" s="3"/>
      <c r="W19" s="3"/>
      <c r="X19" s="3"/>
      <c r="Y19" s="3"/>
      <c r="Z19" s="3"/>
    </row>
    <row r="20" customFormat="false" ht="17" hidden="false" customHeight="true" outlineLevel="0" collapsed="false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20" t="s">
        <v>20</v>
      </c>
      <c r="T20" s="3"/>
      <c r="U20" s="3"/>
      <c r="V20" s="3"/>
      <c r="W20" s="3"/>
      <c r="X20" s="3"/>
      <c r="Y20" s="3"/>
      <c r="Z20" s="3"/>
    </row>
    <row r="21" customFormat="false" ht="17" hidden="false" customHeight="true" outlineLevel="0" collapsed="false">
      <c r="A21" s="3"/>
      <c r="B21" s="3"/>
      <c r="C21" s="3"/>
      <c r="D21" s="3"/>
      <c r="E21" s="3"/>
      <c r="F21" s="3"/>
      <c r="G21" s="3"/>
      <c r="H21" s="3"/>
      <c r="I21" s="38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customFormat="false" ht="17" hidden="false" customHeight="true" outlineLevel="0" collapsed="false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20" t="s">
        <v>21</v>
      </c>
      <c r="S22" s="3"/>
      <c r="T22" s="3"/>
      <c r="U22" s="3"/>
      <c r="V22" s="3"/>
      <c r="W22" s="3"/>
      <c r="X22" s="3"/>
      <c r="Y22" s="3"/>
      <c r="Z22" s="3"/>
    </row>
    <row r="23" customFormat="false" ht="17" hidden="false" customHeight="true" outlineLevel="0" collapsed="false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customFormat="false" ht="17" hidden="false" customHeight="true" outlineLevel="0" collapsed="false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20"/>
      <c r="R24" s="3"/>
      <c r="S24" s="20" t="s">
        <v>22</v>
      </c>
      <c r="T24" s="3"/>
      <c r="U24" s="3"/>
      <c r="V24" s="3"/>
      <c r="W24" s="3"/>
      <c r="X24" s="3"/>
      <c r="Y24" s="3"/>
      <c r="Z24" s="3"/>
    </row>
    <row r="25" customFormat="false" ht="25.25" hidden="false" customHeight="true" outlineLevel="0" collapsed="false">
      <c r="A25" s="3"/>
      <c r="B25" s="3"/>
      <c r="C25" s="3"/>
      <c r="D25" s="3"/>
      <c r="E25" s="42" t="s">
        <v>23</v>
      </c>
      <c r="F25" s="19"/>
      <c r="G25" s="19"/>
      <c r="H25" s="19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customFormat="false" ht="17" hidden="false" customHeight="true" outlineLevel="0" collapsed="false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20"/>
      <c r="R26" s="3"/>
      <c r="S26" s="3"/>
      <c r="T26" s="3"/>
      <c r="U26" s="3"/>
      <c r="V26" s="3"/>
      <c r="W26" s="3"/>
      <c r="X26" s="3"/>
      <c r="Y26" s="3"/>
      <c r="Z26" s="3"/>
    </row>
    <row r="27" customFormat="false" ht="17" hidden="false" customHeight="true" outlineLevel="0" collapsed="false">
      <c r="A27" s="3"/>
      <c r="B27" s="3"/>
      <c r="C27" s="3"/>
      <c r="D27" s="3"/>
      <c r="E27" s="3"/>
      <c r="F27" s="43"/>
      <c r="G27" s="43"/>
      <c r="H27" s="43"/>
      <c r="I27" s="43"/>
      <c r="J27" s="43"/>
      <c r="K27" s="43"/>
      <c r="L27" s="3"/>
      <c r="M27" s="3"/>
      <c r="N27" s="3"/>
      <c r="O27" s="3"/>
      <c r="P27" s="3"/>
      <c r="Q27" s="20"/>
      <c r="R27" s="3"/>
      <c r="S27" s="3"/>
      <c r="T27" s="3"/>
      <c r="U27" s="3"/>
      <c r="V27" s="3"/>
      <c r="W27" s="3"/>
      <c r="X27" s="3"/>
      <c r="Y27" s="3"/>
      <c r="Z27" s="3"/>
    </row>
    <row r="28" customFormat="false" ht="32.9" hidden="false" customHeight="true" outlineLevel="0" collapsed="false">
      <c r="A28" s="3"/>
      <c r="B28" s="3"/>
      <c r="C28" s="3"/>
      <c r="D28" s="44" t="s">
        <v>24</v>
      </c>
      <c r="E28" s="3"/>
      <c r="F28" s="45" t="s">
        <v>25</v>
      </c>
      <c r="G28" s="46" t="n">
        <f aca="false">(G9)/(SQRT((G9)^2+(I9)^2+(K9)^2))</f>
        <v>1</v>
      </c>
      <c r="H28" s="47" t="s">
        <v>26</v>
      </c>
      <c r="I28" s="46" t="n">
        <f aca="false">(I9)/(SQRT((G9)^2+(I9)^2+(K9)^2))</f>
        <v>0</v>
      </c>
      <c r="J28" s="47" t="s">
        <v>27</v>
      </c>
      <c r="K28" s="46" t="n">
        <f aca="false">(K9)/(SQRT((G9)^2+(I9)^2+(K9)^2))</f>
        <v>0</v>
      </c>
      <c r="L28" s="3"/>
      <c r="M28" s="3"/>
      <c r="N28" s="3"/>
      <c r="O28" s="3"/>
      <c r="P28" s="3"/>
      <c r="Q28" s="20"/>
      <c r="R28" s="3"/>
      <c r="S28" s="3"/>
      <c r="T28" s="3"/>
      <c r="U28" s="3"/>
      <c r="V28" s="3"/>
      <c r="W28" s="3"/>
      <c r="X28" s="3"/>
      <c r="Y28" s="3"/>
      <c r="Z28" s="3"/>
    </row>
    <row r="29" customFormat="false" ht="17" hidden="false" customHeight="true" outlineLevel="0" collapsed="false">
      <c r="A29" s="3"/>
      <c r="B29" s="3"/>
      <c r="C29" s="3"/>
      <c r="D29" s="3"/>
      <c r="E29" s="3"/>
      <c r="F29" s="43"/>
      <c r="G29" s="43"/>
      <c r="H29" s="43"/>
      <c r="I29" s="43"/>
      <c r="J29" s="43"/>
      <c r="K29" s="4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customFormat="false" ht="17" hidden="false" customHeight="true" outlineLevel="0" collapsed="false">
      <c r="A30" s="3"/>
      <c r="B30" s="3"/>
      <c r="C30" s="3"/>
      <c r="D30" s="3"/>
      <c r="E30" s="3"/>
      <c r="F30" s="43"/>
      <c r="G30" s="43"/>
      <c r="H30" s="43"/>
      <c r="I30" s="43"/>
      <c r="J30" s="43"/>
      <c r="K30" s="4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customFormat="false" ht="32.9" hidden="false" customHeight="true" outlineLevel="0" collapsed="false">
      <c r="A31" s="3"/>
      <c r="B31" s="3"/>
      <c r="C31" s="3"/>
      <c r="D31" s="48" t="s">
        <v>28</v>
      </c>
      <c r="E31" s="3"/>
      <c r="F31" s="43"/>
      <c r="G31" s="49" t="n">
        <f aca="false">SQRT((G28)^2+(I28)^2+(K28)^2)</f>
        <v>1</v>
      </c>
      <c r="H31" s="43"/>
      <c r="I31" s="50" t="n">
        <f aca="false">ROUNDDOWN((G2)+(J2),6)</f>
        <v>0</v>
      </c>
      <c r="J31" s="51" t="s">
        <v>29</v>
      </c>
      <c r="K31" s="43"/>
      <c r="L31" s="3"/>
      <c r="M31" s="3"/>
      <c r="N31" s="3"/>
      <c r="O31" s="3"/>
      <c r="P31" s="21" t="s">
        <v>30</v>
      </c>
      <c r="Q31" s="3"/>
      <c r="R31" s="3"/>
      <c r="S31" s="3"/>
      <c r="T31" s="3"/>
      <c r="U31" s="3"/>
      <c r="V31" s="3"/>
      <c r="W31" s="3"/>
      <c r="X31" s="3"/>
      <c r="Y31" s="3"/>
      <c r="Z31" s="3"/>
    </row>
    <row r="32" customFormat="false" ht="17" hidden="false" customHeight="true" outlineLevel="0" collapsed="false">
      <c r="A32" s="3"/>
      <c r="B32" s="3"/>
      <c r="C32" s="3"/>
      <c r="D32" s="3"/>
      <c r="E32" s="3"/>
      <c r="F32" s="3"/>
      <c r="G32" s="52" t="s">
        <v>31</v>
      </c>
      <c r="H32" s="3"/>
      <c r="I32" s="3"/>
      <c r="J32" s="3"/>
      <c r="K32" s="3"/>
      <c r="L32" s="3"/>
      <c r="M32" s="3"/>
      <c r="N32" s="3"/>
      <c r="O32" s="3"/>
      <c r="P32" s="21" t="s">
        <v>32</v>
      </c>
      <c r="Q32" s="3"/>
      <c r="R32" s="3"/>
      <c r="S32" s="3"/>
      <c r="T32" s="3"/>
      <c r="U32" s="3"/>
      <c r="V32" s="3"/>
      <c r="W32" s="3"/>
      <c r="X32" s="3"/>
      <c r="Y32" s="3"/>
      <c r="Z32" s="3"/>
    </row>
    <row r="33" customFormat="false" ht="17" hidden="false" customHeight="true" outlineLevel="0" collapsed="false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21" t="s">
        <v>33</v>
      </c>
      <c r="Q33" s="3"/>
      <c r="R33" s="3"/>
      <c r="S33" s="3"/>
      <c r="T33" s="3"/>
      <c r="U33" s="3"/>
      <c r="V33" s="3"/>
      <c r="W33" s="3"/>
      <c r="X33" s="3"/>
      <c r="Y33" s="3"/>
      <c r="Z33" s="3"/>
    </row>
    <row r="34" customFormat="false" ht="17" hidden="false" customHeight="true" outlineLevel="0" collapsed="false">
      <c r="A34" s="3"/>
      <c r="B34" s="3"/>
      <c r="C34" s="3"/>
      <c r="D34" s="3"/>
      <c r="E34" s="3"/>
      <c r="F34" s="3"/>
      <c r="G34" s="3"/>
      <c r="H34" s="38"/>
      <c r="I34" s="3"/>
      <c r="J34" s="3"/>
      <c r="K34" s="3"/>
      <c r="L34" s="3"/>
      <c r="M34" s="3"/>
      <c r="N34" s="3"/>
      <c r="O34" s="3"/>
      <c r="P34" s="21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customFormat="false" ht="17" hidden="false" customHeight="true" outlineLevel="0" collapsed="false">
      <c r="A35" s="3"/>
      <c r="B35" s="3"/>
      <c r="C35" s="3"/>
      <c r="D35" s="3"/>
      <c r="E35" s="3"/>
      <c r="F35" s="3"/>
      <c r="G35" s="53" t="s">
        <v>34</v>
      </c>
      <c r="H35" s="3"/>
      <c r="I35" s="3"/>
      <c r="J35" s="53" t="s">
        <v>35</v>
      </c>
      <c r="K35" s="3"/>
      <c r="L35" s="3"/>
      <c r="M35" s="3"/>
      <c r="N35" s="3"/>
      <c r="O35" s="3"/>
      <c r="P35" s="21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customFormat="false" ht="32.9" hidden="false" customHeight="true" outlineLevel="0" collapsed="false">
      <c r="A36" s="3"/>
      <c r="B36" s="3"/>
      <c r="C36" s="3"/>
      <c r="D36" s="44" t="s">
        <v>36</v>
      </c>
      <c r="E36" s="3"/>
      <c r="F36" s="33" t="s">
        <v>37</v>
      </c>
      <c r="G36" s="54" t="n">
        <f aca="false">IF(AND(ROUND(G28,8)=0, ROUND(I28,8)=0),  0  ,     DEGREES(ATAN2((G28),(I28)))   )</f>
        <v>0</v>
      </c>
      <c r="H36" s="36" t="s">
        <v>14</v>
      </c>
      <c r="I36" s="33" t="s">
        <v>38</v>
      </c>
      <c r="J36" s="54" t="n">
        <f aca="false">DEGREES(ASIN(K28))</f>
        <v>0</v>
      </c>
      <c r="K36" s="41" t="s">
        <v>14</v>
      </c>
      <c r="L36" s="3"/>
      <c r="M36" s="3"/>
      <c r="N36" s="3"/>
      <c r="O36" s="3"/>
      <c r="P36" s="21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customFormat="false" ht="17" hidden="false" customHeight="true" outlineLevel="0" collapsed="false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="56" customFormat="true" ht="17" hidden="false" customHeight="true" outlineLevel="0" collapsed="false">
      <c r="A38" s="36"/>
      <c r="B38" s="36"/>
      <c r="C38" s="3"/>
      <c r="D38" s="3"/>
      <c r="E38" s="3"/>
      <c r="F38" s="3"/>
      <c r="G38" s="3"/>
      <c r="H38" s="3"/>
      <c r="I38" s="3"/>
      <c r="J38" s="3"/>
      <c r="K38" s="3"/>
      <c r="L38" s="36"/>
      <c r="M38" s="36"/>
      <c r="N38" s="36"/>
      <c r="O38" s="36"/>
      <c r="P38" s="55" t="s">
        <v>39</v>
      </c>
      <c r="Q38" s="36"/>
      <c r="R38" s="36"/>
      <c r="S38" s="36"/>
      <c r="T38" s="36"/>
      <c r="U38" s="36"/>
      <c r="V38" s="36"/>
      <c r="W38" s="36"/>
      <c r="X38" s="36"/>
      <c r="Y38" s="36"/>
      <c r="Z38" s="36"/>
    </row>
    <row r="39" customFormat="false" ht="17" hidden="false" customHeight="true" outlineLevel="0" collapsed="false">
      <c r="A39" s="3"/>
      <c r="B39" s="3"/>
      <c r="C39" s="3"/>
      <c r="D39" s="3"/>
      <c r="E39" s="3"/>
      <c r="F39" s="3"/>
      <c r="G39" s="53" t="s">
        <v>34</v>
      </c>
      <c r="H39" s="3"/>
      <c r="I39" s="3"/>
      <c r="J39" s="53" t="s">
        <v>40</v>
      </c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customFormat="false" ht="32.9" hidden="false" customHeight="true" outlineLevel="0" collapsed="false">
      <c r="A40" s="3"/>
      <c r="B40" s="3"/>
      <c r="C40" s="3"/>
      <c r="D40" s="44" t="s">
        <v>41</v>
      </c>
      <c r="E40" s="3"/>
      <c r="F40" s="33" t="s">
        <v>37</v>
      </c>
      <c r="G40" s="57" t="n">
        <f aca="false">IF(AND(ROUND(G28,8)=0, ROUND(I28,8)=0),  0  ,     DEGREES(ATAN2((G28),(I28)))   )</f>
        <v>0</v>
      </c>
      <c r="H40" s="36" t="s">
        <v>14</v>
      </c>
      <c r="I40" s="33" t="s">
        <v>42</v>
      </c>
      <c r="J40" s="57" t="n">
        <f aca="false">DEGREES(ACOS(K28))</f>
        <v>90</v>
      </c>
      <c r="K40" s="41" t="s">
        <v>14</v>
      </c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customFormat="false" ht="17" hidden="false" customHeight="true" outlineLevel="0" collapsed="false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customFormat="false" ht="17" hidden="false" customHeight="true" outlineLevel="0" collapsed="false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customFormat="false" ht="17" hidden="false" customHeight="true" outlineLevel="0" collapsed="false">
      <c r="A43" s="3"/>
      <c r="B43" s="3"/>
      <c r="C43" s="3"/>
      <c r="D43" s="3"/>
      <c r="E43" s="3"/>
      <c r="F43" s="3"/>
      <c r="G43" s="53" t="s">
        <v>34</v>
      </c>
      <c r="H43" s="3"/>
      <c r="I43" s="3"/>
      <c r="J43" s="39" t="s">
        <v>43</v>
      </c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customFormat="false" ht="32.9" hidden="false" customHeight="true" outlineLevel="0" collapsed="false">
      <c r="A44" s="3"/>
      <c r="B44" s="3"/>
      <c r="C44" s="3"/>
      <c r="D44" s="44" t="s">
        <v>44</v>
      </c>
      <c r="E44" s="3"/>
      <c r="F44" s="33" t="s">
        <v>37</v>
      </c>
      <c r="G44" s="58" t="n">
        <f aca="false">IF(AND(ROUND(G28,8)=0, ROUND(I28,8)=0),  0  ,     DEGREES(ATAN2((G28),(I28)))   )</f>
        <v>0</v>
      </c>
      <c r="H44" s="36" t="s">
        <v>14</v>
      </c>
      <c r="I44" s="33" t="s">
        <v>45</v>
      </c>
      <c r="J44" s="59" t="n">
        <f aca="false">IF((K28&lt;0),((J45)+0.000000000373),ROUND(SQRT((G28)^2+(I28)^2)*100,2))</f>
        <v>100</v>
      </c>
      <c r="K44" s="41" t="s">
        <v>46</v>
      </c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customFormat="false" ht="17" hidden="false" customHeight="true" outlineLevel="0" collapsed="false">
      <c r="A45" s="3"/>
      <c r="B45" s="3"/>
      <c r="C45" s="3"/>
      <c r="D45" s="3"/>
      <c r="E45" s="3"/>
      <c r="F45" s="3"/>
      <c r="G45" s="3"/>
      <c r="H45" s="3"/>
      <c r="I45" s="3"/>
      <c r="J45" s="60" t="n">
        <f aca="false">ROUND( SQRT((G28)^2+(I28)^2)*100 ,2)</f>
        <v>100</v>
      </c>
      <c r="K45" s="61" t="e">
        <f aca="false">(J44)+0.1^(LEN(J44)-FIND(".",J44)+4)*373</f>
        <v>#VALUE!</v>
      </c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customFormat="false" ht="17" hidden="false" customHeight="true" outlineLevel="0" collapsed="false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customFormat="false" ht="17" hidden="false" customHeight="true" outlineLevel="0" collapsed="false">
      <c r="A47" s="3"/>
      <c r="B47" s="3"/>
      <c r="C47" s="3"/>
      <c r="D47" s="3"/>
      <c r="E47" s="3"/>
      <c r="F47" s="3"/>
      <c r="G47" s="53" t="s">
        <v>34</v>
      </c>
      <c r="H47" s="3"/>
      <c r="I47" s="3"/>
      <c r="J47" s="39" t="s">
        <v>27</v>
      </c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customFormat="false" ht="32.9" hidden="false" customHeight="true" outlineLevel="0" collapsed="false">
      <c r="A48" s="3"/>
      <c r="B48" s="3"/>
      <c r="C48" s="3"/>
      <c r="D48" s="44" t="s">
        <v>47</v>
      </c>
      <c r="E48" s="3"/>
      <c r="F48" s="33" t="s">
        <v>37</v>
      </c>
      <c r="G48" s="62" t="n">
        <f aca="false">IF(AND(ROUND(G28,8)=0, ROUND(I28,8)=0),  0  ,     DEGREES(ATAN2((G28),(I28)))   )</f>
        <v>0</v>
      </c>
      <c r="H48" s="36" t="s">
        <v>14</v>
      </c>
      <c r="I48" s="33" t="s">
        <v>48</v>
      </c>
      <c r="J48" s="63" t="n">
        <f aca="false">IF(AND(ROUND(G28,8)=0, ROUND(I28,8)=0),  TEXT(SIGN(K28)*10000,"0") ,     TAN(ASIN(K28))*100  )</f>
        <v>0</v>
      </c>
      <c r="K48" s="41" t="s">
        <v>49</v>
      </c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customFormat="false" ht="17" hidden="false" customHeight="true" outlineLevel="0" collapsed="false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customFormat="false" ht="17" hidden="false" customHeight="true" outlineLevel="0" collapsed="false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customFormat="false" ht="17" hidden="false" customHeight="true" outlineLevel="0" collapsed="false">
      <c r="A51" s="3"/>
      <c r="B51" s="3"/>
      <c r="C51" s="3"/>
      <c r="D51" s="3"/>
      <c r="E51" s="3"/>
      <c r="F51" s="3"/>
      <c r="G51" s="53" t="s">
        <v>34</v>
      </c>
      <c r="H51" s="3"/>
      <c r="I51" s="3"/>
      <c r="J51" s="39" t="s">
        <v>50</v>
      </c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customFormat="false" ht="32.9" hidden="false" customHeight="true" outlineLevel="0" collapsed="false">
      <c r="A52" s="3"/>
      <c r="B52" s="3"/>
      <c r="C52" s="3"/>
      <c r="D52" s="44" t="s">
        <v>51</v>
      </c>
      <c r="E52" s="3"/>
      <c r="F52" s="33" t="s">
        <v>37</v>
      </c>
      <c r="G52" s="64" t="n">
        <f aca="false">IF( (ROUND(I28,8)=0) ,0,   DEGREES(ATAN2((G28),(I28)))   )</f>
        <v>0</v>
      </c>
      <c r="H52" s="36" t="s">
        <v>14</v>
      </c>
      <c r="I52" s="33" t="s">
        <v>52</v>
      </c>
      <c r="J52" s="64" t="n">
        <f aca="false">IF( (ROUND(I28,8)=0) ,  DEGREES(ATAN2((G28),(K28))) ,  DEGREES(ATAN2((I28),(K28))) )</f>
        <v>0</v>
      </c>
      <c r="K52" s="41" t="s">
        <v>14</v>
      </c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customFormat="false" ht="17" hidden="false" customHeight="true" outlineLevel="0" collapsed="false">
      <c r="A53" s="3"/>
      <c r="B53" s="3"/>
      <c r="C53" s="3"/>
      <c r="D53" s="3"/>
      <c r="E53" s="3"/>
      <c r="F53" s="3"/>
      <c r="G53" s="3"/>
      <c r="H53" s="3"/>
      <c r="I53" s="3"/>
      <c r="J53" s="65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customFormat="false" ht="17" hidden="false" customHeight="true" outlineLevel="0" collapsed="false">
      <c r="A54" s="3"/>
      <c r="B54" s="3"/>
      <c r="C54" s="3"/>
      <c r="D54" s="3"/>
      <c r="E54" s="3"/>
      <c r="F54" s="3"/>
      <c r="G54" s="3"/>
      <c r="H54" s="66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customFormat="false" ht="17" hidden="false" customHeight="true" outlineLevel="0" collapsed="false">
      <c r="A55" s="3"/>
      <c r="B55" s="3"/>
      <c r="C55" s="3"/>
      <c r="D55" s="3"/>
      <c r="E55" s="3"/>
      <c r="F55" s="3"/>
      <c r="G55" s="53" t="s">
        <v>34</v>
      </c>
      <c r="H55" s="3"/>
      <c r="I55" s="3"/>
      <c r="J55" s="39" t="s">
        <v>53</v>
      </c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customFormat="false" ht="32.9" hidden="false" customHeight="true" outlineLevel="0" collapsed="false">
      <c r="A56" s="3"/>
      <c r="B56" s="3"/>
      <c r="C56" s="3"/>
      <c r="D56" s="44" t="s">
        <v>54</v>
      </c>
      <c r="E56" s="3"/>
      <c r="F56" s="33" t="s">
        <v>37</v>
      </c>
      <c r="G56" s="67" t="n">
        <f aca="false">IF(AND(ROUND(G28,8)=0, ROUND(I28,8)=0),  0  ,  IF( (ROUND(G28,8)=0) , 90 ,  DEGREES(ATAN2((G28),(I28)))  ))</f>
        <v>0</v>
      </c>
      <c r="H56" s="36" t="s">
        <v>14</v>
      </c>
      <c r="I56" s="33" t="s">
        <v>55</v>
      </c>
      <c r="J56" s="67" t="n">
        <f aca="false">IF( (ROUND(G28,8)=0) , DEGREES(ATAN2((I28),(K28))) ,  DEGREES(ATAN2((G28),(K28)))  )</f>
        <v>0</v>
      </c>
      <c r="K56" s="41" t="s">
        <v>14</v>
      </c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customFormat="false" ht="17" hidden="false" customHeight="true" outlineLevel="0" collapsed="false">
      <c r="A57" s="3"/>
      <c r="B57" s="3"/>
      <c r="C57" s="3"/>
      <c r="D57" s="3"/>
      <c r="E57" s="3"/>
      <c r="F57" s="3"/>
      <c r="G57" s="3"/>
      <c r="H57" s="3"/>
      <c r="I57" s="3"/>
      <c r="J57" s="68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customFormat="false" ht="17" hidden="false" customHeight="true" outlineLevel="0" collapsed="false">
      <c r="A58" s="3"/>
      <c r="B58" s="3"/>
      <c r="C58" s="3"/>
      <c r="D58" s="61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customFormat="false" ht="17" hidden="false" customHeight="true" outlineLevel="0" collapsed="false">
      <c r="A59" s="3"/>
      <c r="B59" s="3"/>
      <c r="C59" s="3"/>
      <c r="D59" s="3"/>
      <c r="E59" s="3"/>
      <c r="F59" s="3"/>
      <c r="G59" s="39" t="s">
        <v>53</v>
      </c>
      <c r="H59" s="3"/>
      <c r="I59" s="3"/>
      <c r="J59" s="39" t="s">
        <v>50</v>
      </c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customFormat="false" ht="32.9" hidden="false" customHeight="true" outlineLevel="0" collapsed="false">
      <c r="A60" s="3"/>
      <c r="B60" s="3"/>
      <c r="C60" s="3"/>
      <c r="D60" s="44" t="s">
        <v>56</v>
      </c>
      <c r="E60" s="3"/>
      <c r="F60" s="33" t="s">
        <v>57</v>
      </c>
      <c r="G60" s="69" t="n">
        <f aca="false">IF(   ROUND(I28,8)=1  ,     "ジンバルロック"     ,    ( IF( (K28=0) ,  0  ,   DEGREES(ATAN2((G28),(K28)))   )))</f>
        <v>0</v>
      </c>
      <c r="H60" s="36" t="s">
        <v>14</v>
      </c>
      <c r="I60" s="33" t="s">
        <v>52</v>
      </c>
      <c r="J60" s="69" t="n">
        <f aca="false">IF(  ROUND(K28,8)=0  ,   (MOD((-DEGREES(ATAN2((G28),(I28)))+90)-180,-360)+180)     ,  DEGREES(ATAN2((I28),(K28)))  )</f>
        <v>90</v>
      </c>
      <c r="K60" s="41" t="s">
        <v>14</v>
      </c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customFormat="false" ht="17" hidden="false" customHeight="true" outlineLevel="0" collapsed="false">
      <c r="A61" s="3"/>
      <c r="B61" s="3"/>
      <c r="C61" s="3"/>
      <c r="D61" s="3"/>
      <c r="E61" s="3"/>
      <c r="F61" s="3"/>
      <c r="G61" s="68"/>
      <c r="H61" s="3"/>
      <c r="I61" s="3"/>
      <c r="J61" s="65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customFormat="false" ht="17" hidden="false" customHeight="true" outlineLevel="0" collapsed="false">
      <c r="A62" s="3"/>
      <c r="B62" s="3"/>
      <c r="C62" s="3"/>
      <c r="D62" s="3"/>
      <c r="E62" s="3"/>
      <c r="F62" s="3"/>
      <c r="G62" s="3"/>
      <c r="H62" s="70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customFormat="false" ht="17" hidden="false" customHeight="true" outlineLevel="0" collapsed="false">
      <c r="A63" s="3"/>
      <c r="B63" s="39" t="s">
        <v>58</v>
      </c>
      <c r="C63" s="3"/>
      <c r="D63" s="3"/>
      <c r="E63" s="3"/>
      <c r="F63" s="3"/>
      <c r="G63" s="39" t="s">
        <v>26</v>
      </c>
      <c r="H63" s="3"/>
      <c r="I63" s="3"/>
      <c r="J63" s="39" t="s">
        <v>27</v>
      </c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customFormat="false" ht="32.9" hidden="false" customHeight="true" outlineLevel="0" collapsed="false">
      <c r="A64" s="33" t="s">
        <v>59</v>
      </c>
      <c r="B64" s="71" t="n">
        <f aca="false">IF(ROUND(G28,8)=0,0,100*SIGN(G28))</f>
        <v>100</v>
      </c>
      <c r="C64" s="3"/>
      <c r="D64" s="44" t="s">
        <v>60</v>
      </c>
      <c r="E64" s="3"/>
      <c r="F64" s="33" t="s">
        <v>61</v>
      </c>
      <c r="G64" s="72" t="n">
        <f aca="false">IF( ROUND(I28,8)=0, 0 ,  IF( ROUND(G28,8)=0,100*SIGN(I28)  ,    ABS((I28)/(G28)*100)*SIGN(I28)   ))</f>
        <v>0</v>
      </c>
      <c r="H64" s="3"/>
      <c r="I64" s="33" t="s">
        <v>62</v>
      </c>
      <c r="J64" s="72" t="n">
        <f aca="false">IF( ROUND(K28,8)=0, 0 ,  IF( ROUND(G28,8)=0,100*SIGN(K28) ,    ABS((K28)/(G28)*100)*SIGN(K28)   ))</f>
        <v>0</v>
      </c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customFormat="false" ht="17" hidden="false" customHeight="true" outlineLevel="0" collapsed="false">
      <c r="A65" s="3"/>
      <c r="B65" s="3"/>
      <c r="C65" s="3"/>
      <c r="D65" s="3"/>
      <c r="E65" s="3"/>
      <c r="F65" s="3"/>
      <c r="G65" s="68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customFormat="false" ht="17" hidden="false" customHeight="true" outlineLevel="0" collapsed="false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customFormat="false" ht="17" hidden="false" customHeight="true" outlineLevel="0" collapsed="false">
      <c r="A67" s="3"/>
      <c r="B67" s="3"/>
      <c r="C67" s="3"/>
      <c r="D67" s="44"/>
      <c r="E67" s="3"/>
      <c r="F67" s="3"/>
      <c r="G67" s="73" t="s">
        <v>63</v>
      </c>
      <c r="H67" s="3"/>
      <c r="I67" s="3"/>
      <c r="J67" s="73" t="s">
        <v>63</v>
      </c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customFormat="false" ht="32.9" hidden="false" customHeight="true" outlineLevel="0" collapsed="false">
      <c r="A68" s="3"/>
      <c r="B68" s="3"/>
      <c r="C68" s="3"/>
      <c r="D68" s="44" t="s">
        <v>64</v>
      </c>
      <c r="E68" s="3"/>
      <c r="F68" s="33" t="s">
        <v>65</v>
      </c>
      <c r="G68" s="74" t="n">
        <f aca="false">ABS(DEGREES(ACOS((G28))))</f>
        <v>0</v>
      </c>
      <c r="H68" s="36" t="s">
        <v>14</v>
      </c>
      <c r="I68" s="33" t="s">
        <v>66</v>
      </c>
      <c r="J68" s="74" t="n">
        <f aca="false">IF(G28=-1,0,IF(-DEGREES(ATAN2((K28),(I28))) &lt;0 , 360-DEGREES(ATAN2((K28),(I28))), -DEGREES(ATAN2((K28),(I28)))))</f>
        <v>-0</v>
      </c>
      <c r="K68" s="36" t="s">
        <v>14</v>
      </c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customFormat="false" ht="17" hidden="false" customHeight="true" outlineLevel="0" collapsed="false">
      <c r="A69" s="3"/>
      <c r="B69" s="3"/>
      <c r="C69" s="3"/>
      <c r="D69" s="3"/>
      <c r="E69" s="3"/>
      <c r="F69" s="3"/>
      <c r="G69" s="3"/>
      <c r="H69" s="3"/>
      <c r="I69" s="3"/>
      <c r="J69" s="75" t="n">
        <f aca="false">(J68)/30</f>
        <v>-0</v>
      </c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customFormat="false" ht="32.9" hidden="false" customHeight="true" outlineLevel="0" collapsed="false">
      <c r="A70" s="2"/>
      <c r="B70" s="3"/>
      <c r="C70" s="3"/>
      <c r="D70" s="76" t="s">
        <v>67</v>
      </c>
      <c r="E70" s="76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customFormat="false" ht="17" hidden="false" customHeight="true" outlineLevel="0" collapsed="false">
      <c r="A71" s="3"/>
      <c r="B71" s="3"/>
      <c r="C71" s="3"/>
      <c r="D71" s="3"/>
      <c r="E71" s="77"/>
      <c r="F71" s="78"/>
      <c r="G71" s="78"/>
      <c r="H71" s="78"/>
      <c r="I71" s="78"/>
      <c r="J71" s="78"/>
      <c r="K71" s="78"/>
      <c r="L71" s="78"/>
      <c r="M71" s="79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customFormat="false" ht="17" hidden="false" customHeight="true" outlineLevel="0" collapsed="false">
      <c r="A72" s="3"/>
      <c r="B72" s="3"/>
      <c r="C72" s="3"/>
      <c r="D72" s="3"/>
      <c r="E72" s="77"/>
      <c r="F72" s="80"/>
      <c r="G72" s="80"/>
      <c r="H72" s="80"/>
      <c r="I72" s="80"/>
      <c r="J72" s="80"/>
      <c r="K72" s="80"/>
      <c r="L72" s="80"/>
      <c r="M72" s="79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customFormat="false" ht="17" hidden="false" customHeight="true" outlineLevel="0" collapsed="false">
      <c r="A73" s="3"/>
      <c r="B73" s="3"/>
      <c r="C73" s="3"/>
      <c r="D73" s="3"/>
      <c r="E73" s="77"/>
      <c r="F73" s="80"/>
      <c r="G73" s="80"/>
      <c r="H73" s="80"/>
      <c r="I73" s="80"/>
      <c r="J73" s="80"/>
      <c r="K73" s="80"/>
      <c r="L73" s="80"/>
      <c r="M73" s="79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customFormat="false" ht="17" hidden="false" customHeight="true" outlineLevel="0" collapsed="false">
      <c r="A74" s="3"/>
      <c r="B74" s="3"/>
      <c r="C74" s="3"/>
      <c r="D74" s="3"/>
      <c r="E74" s="77"/>
      <c r="F74" s="80"/>
      <c r="G74" s="80"/>
      <c r="H74" s="80"/>
      <c r="I74" s="80"/>
      <c r="J74" s="80"/>
      <c r="K74" s="80"/>
      <c r="L74" s="80"/>
      <c r="M74" s="79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customFormat="false" ht="17" hidden="false" customHeight="true" outlineLevel="0" collapsed="false">
      <c r="A75" s="3"/>
      <c r="B75" s="3"/>
      <c r="C75" s="3"/>
      <c r="D75" s="3"/>
      <c r="E75" s="77"/>
      <c r="F75" s="80"/>
      <c r="G75" s="81"/>
      <c r="H75" s="81"/>
      <c r="I75" s="81"/>
      <c r="J75" s="81"/>
      <c r="K75" s="81"/>
      <c r="L75" s="81"/>
      <c r="M75" s="82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customFormat="false" ht="17" hidden="false" customHeight="true" outlineLevel="0" collapsed="false">
      <c r="A76" s="3"/>
      <c r="B76" s="3"/>
      <c r="C76" s="3"/>
      <c r="D76" s="3"/>
      <c r="E76" s="77"/>
      <c r="F76" s="80"/>
      <c r="G76" s="83"/>
      <c r="H76" s="83"/>
      <c r="I76" s="83"/>
      <c r="J76" s="83"/>
      <c r="K76" s="83"/>
      <c r="L76" s="83"/>
      <c r="M76" s="84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customFormat="false" ht="17" hidden="false" customHeight="true" outlineLevel="0" collapsed="false">
      <c r="A77" s="3"/>
      <c r="B77" s="3"/>
      <c r="C77" s="3"/>
      <c r="D77" s="3"/>
      <c r="E77" s="77"/>
      <c r="F77" s="80"/>
      <c r="G77" s="85"/>
      <c r="H77" s="85"/>
      <c r="I77" s="85"/>
      <c r="J77" s="85"/>
      <c r="K77" s="85"/>
      <c r="L77" s="85"/>
      <c r="M77" s="84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customFormat="false" ht="17" hidden="false" customHeight="true" outlineLevel="0" collapsed="false">
      <c r="A78" s="3"/>
      <c r="B78" s="3"/>
      <c r="C78" s="3"/>
      <c r="D78" s="3"/>
      <c r="E78" s="77"/>
      <c r="F78" s="80"/>
      <c r="G78" s="86"/>
      <c r="H78" s="86"/>
      <c r="I78" s="86"/>
      <c r="J78" s="86"/>
      <c r="K78" s="86"/>
      <c r="L78" s="86"/>
      <c r="M78" s="87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customFormat="false" ht="17" hidden="false" customHeight="true" outlineLevel="0" collapsed="false">
      <c r="A79" s="3"/>
      <c r="B79" s="3"/>
      <c r="C79" s="3"/>
      <c r="D79" s="3"/>
      <c r="E79" s="88"/>
      <c r="F79" s="81"/>
      <c r="G79" s="81"/>
      <c r="H79" s="81"/>
      <c r="I79" s="81"/>
      <c r="J79" s="81"/>
      <c r="K79" s="81"/>
      <c r="L79" s="81"/>
      <c r="M79" s="82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customFormat="false" ht="17" hidden="false" customHeight="true" outlineLevel="0" collapsed="false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84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customFormat="false" ht="17" hidden="false" customHeight="true" outlineLevel="0" collapsed="false">
      <c r="A81" s="89"/>
      <c r="B81" s="89"/>
      <c r="C81" s="89"/>
      <c r="D81" s="89"/>
      <c r="E81" s="89"/>
      <c r="F81" s="89"/>
      <c r="G81" s="89"/>
      <c r="H81" s="89"/>
      <c r="I81" s="89"/>
      <c r="J81" s="89"/>
      <c r="K81" s="89"/>
      <c r="L81" s="89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customFormat="false" ht="17" hidden="false" customHeight="true" outlineLevel="0" collapsed="false">
      <c r="A82" s="89"/>
      <c r="B82" s="90" t="s">
        <v>68</v>
      </c>
      <c r="C82" s="89"/>
      <c r="D82" s="89"/>
      <c r="E82" s="3"/>
      <c r="F82" s="3"/>
      <c r="G82" s="3"/>
      <c r="H82" s="89"/>
      <c r="I82" s="89"/>
      <c r="J82" s="89"/>
      <c r="K82" s="89"/>
      <c r="L82" s="89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customFormat="false" ht="17" hidden="false" customHeight="true" outlineLevel="0" collapsed="false">
      <c r="A83" s="89"/>
      <c r="B83" s="89"/>
      <c r="C83" s="3"/>
      <c r="D83" s="3"/>
      <c r="E83" s="3"/>
      <c r="F83" s="3"/>
      <c r="G83" s="3"/>
      <c r="H83" s="89"/>
      <c r="I83" s="89"/>
      <c r="J83" s="89"/>
      <c r="K83" s="89"/>
      <c r="L83" s="89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customFormat="false" ht="17" hidden="false" customHeight="true" outlineLevel="0" collapsed="false">
      <c r="A84" s="3"/>
      <c r="B84" s="90" t="s">
        <v>69</v>
      </c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customFormat="false" ht="17" hidden="false" customHeight="true" outlineLevel="0" collapsed="false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customFormat="false" ht="17" hidden="false" customHeight="true" outlineLevel="0" collapsed="false">
      <c r="A86" s="89"/>
      <c r="B86" s="89"/>
      <c r="C86" s="89"/>
      <c r="D86" s="91"/>
      <c r="E86" s="89"/>
      <c r="F86" s="89"/>
      <c r="G86" s="92" t="s">
        <v>70</v>
      </c>
      <c r="H86" s="89"/>
      <c r="I86" s="89"/>
      <c r="J86" s="92" t="s">
        <v>71</v>
      </c>
      <c r="K86" s="89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customFormat="false" ht="32.9" hidden="false" customHeight="true" outlineLevel="0" collapsed="false">
      <c r="A87" s="89"/>
      <c r="B87" s="89"/>
      <c r="C87" s="91" t="s">
        <v>72</v>
      </c>
      <c r="D87" s="91"/>
      <c r="E87" s="89"/>
      <c r="F87" s="93" t="s">
        <v>73</v>
      </c>
      <c r="G87" s="94" t="e">
        <f aca="false">SQRT((I9)^2+(K9)^2)*(_xlfn.COT(RADIANS((H15)/2)))-(G9)</f>
        <v>#NUM!</v>
      </c>
      <c r="H87" s="95"/>
      <c r="I87" s="93" t="s">
        <v>74</v>
      </c>
      <c r="J87" s="96" t="e">
        <f aca="false">(SQRT((G9)^2+(I9)^2+(K9)^2))*(_xlfn.COT(RADIANS((H15)/2)))</f>
        <v>#NUM!</v>
      </c>
      <c r="K87" s="89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customFormat="false" ht="17" hidden="false" customHeight="true" outlineLevel="0" collapsed="false">
      <c r="A88" s="89"/>
      <c r="B88" s="89"/>
      <c r="C88" s="89"/>
      <c r="D88" s="89"/>
      <c r="E88" s="89"/>
      <c r="F88" s="89"/>
      <c r="G88" s="97" t="e">
        <f aca="false">TEXT(G9,"（ 0.### + ")&amp;TEXT((G87),"0.000 ）+")&amp;TEXT(I9,"0.###i +")&amp;TEXT(K9,"0.###j +")&amp;"0K"</f>
        <v>#NUM!</v>
      </c>
      <c r="H88" s="89"/>
      <c r="I88" s="89"/>
      <c r="J88" s="89" t="e">
        <f aca="false">TEXT((J87),"0.000")&amp;IF( SIGN(I9)&lt;0, " ", " +")&amp;TEXT(I9,"0.###i")&amp;IF( SIGN(K9)&lt;0, " ", " +")&amp;TEXT(K9,"0.###j")&amp;IF( SIGN(G9)&lt;0, " ", " +")&amp;TEXT(G9,"0.###K")</f>
        <v>#NUM!</v>
      </c>
      <c r="K88" s="89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customFormat="false" ht="17" hidden="false" customHeight="true" outlineLevel="0" collapsed="false">
      <c r="A89" s="89"/>
      <c r="B89" s="89"/>
      <c r="C89" s="89"/>
      <c r="D89" s="89"/>
      <c r="E89" s="89"/>
      <c r="F89" s="89"/>
      <c r="G89" s="97" t="e">
        <f aca="false">TEXT((SQRT((I9)^2+(K9)^2))*(_xlfn.COT(RADIANS((H15)/2))),"0.000 +")&amp;TEXT(I9,"0.###i +")&amp;TEXT(K9,"0.###j +")&amp;"0K"</f>
        <v>#NUM!</v>
      </c>
      <c r="H89" s="89"/>
      <c r="I89" s="89"/>
      <c r="J89" s="89"/>
      <c r="K89" s="89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customFormat="false" ht="17" hidden="false" customHeight="true" outlineLevel="0" collapsed="false">
      <c r="A90" s="89"/>
      <c r="B90" s="89"/>
      <c r="C90" s="89"/>
      <c r="D90" s="89"/>
      <c r="E90" s="89"/>
      <c r="F90" s="89"/>
      <c r="G90" s="89"/>
      <c r="H90" s="89"/>
      <c r="I90" s="89"/>
      <c r="J90" s="89"/>
      <c r="K90" s="89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customFormat="false" ht="17" hidden="false" customHeight="true" outlineLevel="0" collapsed="false">
      <c r="A91" s="98"/>
      <c r="B91" s="98"/>
      <c r="C91" s="98"/>
      <c r="D91" s="98"/>
      <c r="E91" s="98"/>
      <c r="F91" s="98"/>
      <c r="G91" s="98"/>
      <c r="H91" s="98"/>
      <c r="I91" s="98"/>
      <c r="J91" s="98"/>
      <c r="K91" s="98"/>
    </row>
    <row r="92" customFormat="false" ht="17" hidden="false" customHeight="true" outlineLevel="0" collapsed="false">
      <c r="A92" s="98"/>
      <c r="B92" s="98"/>
      <c r="C92" s="98"/>
      <c r="D92" s="98"/>
      <c r="E92" s="98"/>
      <c r="F92" s="98"/>
      <c r="G92" s="98"/>
      <c r="H92" s="98"/>
      <c r="I92" s="99" t="s">
        <v>75</v>
      </c>
      <c r="J92" s="99" t="s">
        <v>76</v>
      </c>
      <c r="K92" s="99" t="s">
        <v>77</v>
      </c>
      <c r="L92" s="98"/>
    </row>
    <row r="93" customFormat="false" ht="17" hidden="false" customHeight="true" outlineLevel="0" collapsed="false">
      <c r="A93" s="98"/>
      <c r="B93" s="98"/>
      <c r="C93" s="98"/>
      <c r="D93" s="98"/>
      <c r="E93" s="98"/>
      <c r="F93" s="98"/>
      <c r="G93" s="98"/>
      <c r="H93" s="98"/>
      <c r="L93" s="98"/>
    </row>
    <row r="94" customFormat="false" ht="17" hidden="false" customHeight="true" outlineLevel="0" collapsed="false">
      <c r="A94" s="98"/>
      <c r="B94" s="98"/>
      <c r="C94" s="98"/>
      <c r="D94" s="98"/>
      <c r="E94" s="98"/>
      <c r="F94" s="98"/>
      <c r="G94" s="98"/>
      <c r="H94" s="98"/>
      <c r="K94" s="98"/>
    </row>
    <row r="95" customFormat="false" ht="17" hidden="false" customHeight="true" outlineLevel="0" collapsed="false">
      <c r="A95" s="98"/>
      <c r="B95" s="98"/>
      <c r="C95" s="98"/>
      <c r="D95" s="98"/>
      <c r="E95" s="98"/>
      <c r="F95" s="98"/>
      <c r="G95" s="98"/>
      <c r="H95" s="98"/>
    </row>
    <row r="96" customFormat="false" ht="17" hidden="false" customHeight="true" outlineLevel="0" collapsed="false">
      <c r="A96" s="0" t="s">
        <v>78</v>
      </c>
    </row>
    <row r="97" customFormat="false" ht="17" hidden="false" customHeight="true" outlineLevel="0" collapsed="false">
      <c r="A97" s="0" t="s">
        <v>79</v>
      </c>
    </row>
    <row r="98" customFormat="false" ht="17" hidden="false" customHeight="true" outlineLevel="0" collapsed="false">
      <c r="A98" s="0" t="s">
        <v>80</v>
      </c>
    </row>
    <row r="99" customFormat="false" ht="17" hidden="false" customHeight="true" outlineLevel="0" collapsed="false">
      <c r="A99" s="0" t="s">
        <v>81</v>
      </c>
    </row>
    <row r="100" customFormat="false" ht="17" hidden="false" customHeight="true" outlineLevel="0" collapsed="false">
      <c r="A100" s="0" t="s">
        <v>82</v>
      </c>
    </row>
  </sheetData>
  <printOptions headings="false" gridLines="false" gridLinesSet="true" horizontalCentered="false" verticalCentered="false"/>
  <pageMargins left="0.7875" right="0.7875" top="1.025" bottom="1.025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&amp;C&amp;"Arial,標準"&amp;A</oddHeader>
    <oddFooter>&amp;C&amp;"Arial,標準"ページ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1097</TotalTime>
  <Application>LibreOffice/7.3.5.2$Windows_X86_64 LibreOffice_project/184fe81b8c8c30d8b5082578aee2fed2ea847c01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ja-JP</dc:language>
  <cp:lastModifiedBy/>
  <dcterms:modified xsi:type="dcterms:W3CDTF">2025-10-01T22:05:58Z</dcterms:modified>
  <cp:revision>268</cp:revision>
  <dc:subject/>
  <dc:title>知思分信&gt;零虚&gt;&gt;</dc:title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